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1"/>
  </bookViews>
  <sheets>
    <sheet name="Item1" sheetId="2" r:id="rId1"/>
    <sheet name="TOTAL" sheetId="3" r:id="rId2"/>
  </sheets>
  <definedNames>
    <definedName name="_xlnm.Print_Titles" localSheetId="1">TOTAL!$1:$2</definedName>
  </definedNames>
  <calcPr calcId="145621"/>
</workbook>
</file>

<file path=xl/calcChain.xml><?xml version="1.0" encoding="utf-8"?>
<calcChain xmlns="http://schemas.openxmlformats.org/spreadsheetml/2006/main">
  <c r="H23" i="2" l="1"/>
  <c r="B20" i="2" s="1"/>
  <c r="D3" i="3"/>
  <c r="C3" i="3"/>
  <c r="B3" i="3"/>
  <c r="F20" i="2"/>
  <c r="D20" i="2"/>
  <c r="I14" i="2"/>
  <c r="I15" i="2"/>
  <c r="I16" i="2"/>
  <c r="I17" i="2"/>
  <c r="C20" i="2" l="1"/>
  <c r="I6" i="2" s="1"/>
  <c r="I11" i="2"/>
  <c r="I10" i="2"/>
  <c r="I7" i="2"/>
  <c r="I13" i="2"/>
  <c r="I12" i="2"/>
  <c r="I9" i="2"/>
  <c r="I4" i="2" l="1"/>
  <c r="I3" i="2"/>
  <c r="I5" i="2"/>
  <c r="I8" i="2"/>
  <c r="E20" i="2" l="1"/>
  <c r="D22" i="2" s="1"/>
  <c r="E3" i="3" s="1"/>
  <c r="F3" i="3" s="1"/>
  <c r="D23" i="2" l="1"/>
  <c r="F4" i="3" l="1"/>
</calcChain>
</file>

<file path=xl/sharedStrings.xml><?xml version="1.0" encoding="utf-8"?>
<sst xmlns="http://schemas.openxmlformats.org/spreadsheetml/2006/main" count="38" uniqueCount="38">
  <si>
    <t>ITEM 1</t>
  </si>
  <si>
    <t>MATERIAL</t>
  </si>
  <si>
    <t>UNIDADE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</si>
  <si>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</si>
  <si>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</si>
  <si>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</si>
  <si>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</si>
  <si>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</si>
  <si>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</si>
  <si>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</si>
  <si>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</si>
  <si>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</si>
  <si>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</si>
  <si>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</si>
  <si>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</si>
  <si>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</si>
  <si>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</si>
  <si>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</si>
  <si>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</si>
  <si>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</si>
  <si>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</si>
  <si>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</si>
  <si>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</si>
  <si>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</si>
  <si>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</si>
  <si>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</si>
  <si>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</si>
  <si>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</si>
  <si>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</si>
  <si>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</si>
  <si>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</si>
  <si>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ACECO TI</t>
  </si>
  <si>
    <t>LCSTECH COMERCIAL</t>
  </si>
  <si>
    <t>QUANT/ MESES.</t>
  </si>
  <si>
    <t>TOTAL ANUAL COM SERVIÇOS</t>
  </si>
  <si>
    <t>TOTAL ESTIMADO  PARA CONTRATAÇÃO</t>
  </si>
  <si>
    <t xml:space="preserve">Contratação de serviços de manutenção do contêiner datacenter
</t>
  </si>
  <si>
    <t>TOTAL ANUAL COM PECAS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</si>
</sst>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  <numFmt numFmtId="165" formatCode="#,##0.000"/>
  </numFmts>
  <fonts count="19" x14ac:knownFonts="1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9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double">
        <color indexed="8"/>
      </left>
      <right style="double">
        <color indexed="8"/>
      </right>
      <top/>
      <bottom style="hair">
        <color indexed="8"/>
      </bottom>
      <diagonal/>
    </border>
    <border>
      <left style="double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2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0" xfId="0" applyFont="1" applyAlignment="1"/>
    <xf numFmtId="49" fontId="0" fillId="10" borderId="24" xfId="0" applyNumberFormat="1" applyFill="1" applyBorder="1" applyAlignment="1" applyProtection="1">
      <alignment horizontal="center" vertical="center"/>
      <protection locked="0"/>
    </xf>
    <xf numFmtId="165" fontId="0" fillId="10" borderId="25" xfId="0" applyNumberFormat="1" applyFill="1" applyBorder="1" applyAlignment="1" applyProtection="1">
      <alignment horizontal="center" vertical="center"/>
      <protection locked="0"/>
    </xf>
    <xf numFmtId="49" fontId="0" fillId="10" borderId="24" xfId="0" applyNumberFormat="1" applyFont="1" applyFill="1" applyBorder="1" applyAlignment="1" applyProtection="1">
      <alignment horizontal="center" vertical="center"/>
      <protection locked="0"/>
    </xf>
    <xf numFmtId="44" fontId="11" fillId="0" borderId="0" xfId="0" applyNumberFormat="1" applyFont="1" applyAlignment="1">
      <alignment wrapText="1"/>
    </xf>
    <xf numFmtId="0" fontId="17" fillId="0" borderId="26" xfId="0" applyFont="1" applyBorder="1" applyAlignment="1">
      <alignment horizontal="left" vertical="center" wrapText="1"/>
    </xf>
    <xf numFmtId="0" fontId="17" fillId="0" borderId="28" xfId="0" applyFont="1" applyBorder="1" applyAlignment="1">
      <alignment wrapText="1"/>
    </xf>
    <xf numFmtId="0" fontId="17" fillId="0" borderId="30" xfId="0" applyFont="1" applyBorder="1" applyAlignment="1">
      <alignment wrapText="1"/>
    </xf>
    <xf numFmtId="44" fontId="18" fillId="0" borderId="27" xfId="0" applyNumberFormat="1" applyFont="1" applyBorder="1" applyAlignment="1">
      <alignment wrapText="1"/>
    </xf>
    <xf numFmtId="44" fontId="18" fillId="0" borderId="29" xfId="0" applyNumberFormat="1" applyFont="1" applyBorder="1" applyAlignment="1">
      <alignment wrapText="1"/>
    </xf>
    <xf numFmtId="44" fontId="18" fillId="0" borderId="31" xfId="0" applyNumberFormat="1" applyFont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6" fillId="9" borderId="9" xfId="0" applyFont="1" applyFill="1" applyBorder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opLeftCell="A10" zoomScaleNormal="100" zoomScaleSheetLayoutView="100" workbookViewId="0">
      <selection activeCell="D38" sqref="D38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1.140625" style="1" customWidth="1"/>
    <col min="5" max="5" width="12" style="1" customWidth="1"/>
    <col min="6" max="6" width="11.7109375" style="1" customWidth="1"/>
    <col min="7" max="7" width="35.7109375" style="1" customWidth="1"/>
    <col min="8" max="8" width="11.42578125" style="1" customWidth="1"/>
    <col min="9" max="9" width="13.28515625" style="1" customWidth="1"/>
    <col min="10" max="16384" width="9.140625" style="1"/>
  </cols>
  <sheetData>
    <row r="1" spans="1:9" ht="15.75" x14ac:dyDescent="0.25">
      <c r="A1" s="65" t="s">
        <v>13</v>
      </c>
      <c r="B1" s="66"/>
      <c r="C1" s="66"/>
      <c r="D1" s="66"/>
      <c r="E1" s="66"/>
      <c r="F1" s="66"/>
      <c r="G1" s="66"/>
      <c r="H1" s="66"/>
      <c r="I1" s="67"/>
    </row>
    <row r="2" spans="1:9" x14ac:dyDescent="0.2">
      <c r="A2" s="50" t="s">
        <v>0</v>
      </c>
      <c r="B2" s="50" t="s">
        <v>1</v>
      </c>
      <c r="C2" s="51"/>
      <c r="D2" s="52"/>
      <c r="E2" s="2" t="s">
        <v>2</v>
      </c>
      <c r="F2" s="2" t="s">
        <v>33</v>
      </c>
      <c r="G2" s="2" t="s">
        <v>3</v>
      </c>
      <c r="H2" s="3" t="s">
        <v>4</v>
      </c>
      <c r="I2" s="26" t="s">
        <v>11</v>
      </c>
    </row>
    <row r="3" spans="1:9" x14ac:dyDescent="0.2">
      <c r="A3" s="50"/>
      <c r="B3" s="53" t="s">
        <v>36</v>
      </c>
      <c r="C3" s="54"/>
      <c r="D3" s="55"/>
      <c r="E3" s="68" t="s">
        <v>9</v>
      </c>
      <c r="F3" s="69">
        <v>12</v>
      </c>
      <c r="G3" s="40" t="s">
        <v>31</v>
      </c>
      <c r="H3" s="41">
        <v>14433</v>
      </c>
      <c r="I3" s="5">
        <f t="shared" ref="I3:I8" si="0">IF(H3="","",(IF($C$20&lt;25%,"N/A",IF(H3&lt;=($D$20+$B$20),H3,"Descartado"))))</f>
        <v>14433</v>
      </c>
    </row>
    <row r="4" spans="1:9" x14ac:dyDescent="0.2">
      <c r="A4" s="50"/>
      <c r="B4" s="56"/>
      <c r="C4" s="57"/>
      <c r="D4" s="58"/>
      <c r="E4" s="68"/>
      <c r="F4" s="68"/>
      <c r="G4" s="40" t="s">
        <v>32</v>
      </c>
      <c r="H4" s="41">
        <v>27000</v>
      </c>
      <c r="I4" s="5">
        <f t="shared" si="0"/>
        <v>27000</v>
      </c>
    </row>
    <row r="5" spans="1:9" x14ac:dyDescent="0.2">
      <c r="A5" s="50"/>
      <c r="B5" s="56"/>
      <c r="C5" s="57"/>
      <c r="D5" s="58"/>
      <c r="E5" s="68"/>
      <c r="F5" s="68"/>
      <c r="G5" s="40"/>
      <c r="H5" s="41"/>
      <c r="I5" s="5" t="str">
        <f t="shared" si="0"/>
        <v/>
      </c>
    </row>
    <row r="6" spans="1:9" x14ac:dyDescent="0.2">
      <c r="A6" s="50"/>
      <c r="B6" s="56"/>
      <c r="C6" s="57"/>
      <c r="D6" s="58"/>
      <c r="E6" s="68"/>
      <c r="F6" s="68"/>
      <c r="G6" s="40"/>
      <c r="H6" s="41"/>
      <c r="I6" s="5" t="str">
        <f t="shared" si="0"/>
        <v/>
      </c>
    </row>
    <row r="7" spans="1:9" x14ac:dyDescent="0.2">
      <c r="A7" s="50"/>
      <c r="B7" s="56"/>
      <c r="C7" s="57"/>
      <c r="D7" s="58"/>
      <c r="E7" s="68"/>
      <c r="F7" s="68"/>
      <c r="G7" s="40"/>
      <c r="H7" s="41"/>
      <c r="I7" s="5" t="str">
        <f t="shared" si="0"/>
        <v/>
      </c>
    </row>
    <row r="8" spans="1:9" x14ac:dyDescent="0.2">
      <c r="A8" s="50"/>
      <c r="B8" s="56"/>
      <c r="C8" s="57"/>
      <c r="D8" s="58"/>
      <c r="E8" s="68"/>
      <c r="F8" s="68"/>
      <c r="G8" s="40"/>
      <c r="H8" s="41"/>
      <c r="I8" s="5" t="str">
        <f t="shared" si="0"/>
        <v/>
      </c>
    </row>
    <row r="9" spans="1:9" x14ac:dyDescent="0.2">
      <c r="A9" s="50"/>
      <c r="B9" s="56"/>
      <c r="C9" s="57"/>
      <c r="D9" s="58"/>
      <c r="E9" s="68"/>
      <c r="F9" s="68"/>
      <c r="G9" s="40"/>
      <c r="H9" s="41"/>
      <c r="I9" s="5" t="str">
        <f t="shared" ref="I9:I17" si="1">IF(H9="","",(IF($C$20&lt;25%,"N/A",IF(H9&lt;=($D$20+$B$20),H9,"Descartado"))))</f>
        <v/>
      </c>
    </row>
    <row r="10" spans="1:9" x14ac:dyDescent="0.2">
      <c r="A10" s="50"/>
      <c r="B10" s="56"/>
      <c r="C10" s="57"/>
      <c r="D10" s="58"/>
      <c r="E10" s="68"/>
      <c r="F10" s="68"/>
      <c r="G10" s="40"/>
      <c r="H10" s="41"/>
      <c r="I10" s="5" t="str">
        <f t="shared" si="1"/>
        <v/>
      </c>
    </row>
    <row r="11" spans="1:9" x14ac:dyDescent="0.2">
      <c r="A11" s="50"/>
      <c r="B11" s="56"/>
      <c r="C11" s="57"/>
      <c r="D11" s="58"/>
      <c r="E11" s="68"/>
      <c r="F11" s="68"/>
      <c r="G11" s="40"/>
      <c r="H11" s="41"/>
      <c r="I11" s="5" t="str">
        <f t="shared" si="1"/>
        <v/>
      </c>
    </row>
    <row r="12" spans="1:9" x14ac:dyDescent="0.2">
      <c r="A12" s="50"/>
      <c r="B12" s="56"/>
      <c r="C12" s="57"/>
      <c r="D12" s="58"/>
      <c r="E12" s="68"/>
      <c r="F12" s="68"/>
      <c r="G12" s="42"/>
      <c r="H12" s="41"/>
      <c r="I12" s="5" t="str">
        <f t="shared" si="1"/>
        <v/>
      </c>
    </row>
    <row r="13" spans="1:9" x14ac:dyDescent="0.2">
      <c r="A13" s="50"/>
      <c r="B13" s="56"/>
      <c r="C13" s="57"/>
      <c r="D13" s="58"/>
      <c r="E13" s="68"/>
      <c r="F13" s="68"/>
      <c r="G13" s="42"/>
      <c r="H13" s="41"/>
      <c r="I13" s="5" t="str">
        <f t="shared" si="1"/>
        <v/>
      </c>
    </row>
    <row r="14" spans="1:9" x14ac:dyDescent="0.2">
      <c r="A14" s="50"/>
      <c r="B14" s="56"/>
      <c r="C14" s="57"/>
      <c r="D14" s="58"/>
      <c r="E14" s="68"/>
      <c r="F14" s="68"/>
      <c r="G14" s="4"/>
      <c r="H14" s="5"/>
      <c r="I14" s="5" t="str">
        <f t="shared" si="1"/>
        <v/>
      </c>
    </row>
    <row r="15" spans="1:9" x14ac:dyDescent="0.2">
      <c r="A15" s="50"/>
      <c r="B15" s="56"/>
      <c r="C15" s="57"/>
      <c r="D15" s="58"/>
      <c r="E15" s="68"/>
      <c r="F15" s="68"/>
      <c r="G15" s="4"/>
      <c r="H15" s="5"/>
      <c r="I15" s="5" t="str">
        <f t="shared" si="1"/>
        <v/>
      </c>
    </row>
    <row r="16" spans="1:9" x14ac:dyDescent="0.2">
      <c r="A16" s="50"/>
      <c r="B16" s="56"/>
      <c r="C16" s="57"/>
      <c r="D16" s="58"/>
      <c r="E16" s="68"/>
      <c r="F16" s="68"/>
      <c r="G16" s="4"/>
      <c r="H16" s="5"/>
      <c r="I16" s="5" t="str">
        <f t="shared" si="1"/>
        <v/>
      </c>
    </row>
    <row r="17" spans="1:9" x14ac:dyDescent="0.2">
      <c r="A17" s="50"/>
      <c r="B17" s="59"/>
      <c r="C17" s="60"/>
      <c r="D17" s="61"/>
      <c r="E17" s="68"/>
      <c r="F17" s="68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25.5" x14ac:dyDescent="0.2">
      <c r="A19" s="10"/>
      <c r="B19" s="3" t="s">
        <v>5</v>
      </c>
      <c r="C19" s="11" t="s">
        <v>6</v>
      </c>
      <c r="D19" s="12" t="s">
        <v>7</v>
      </c>
      <c r="E19" s="13" t="s">
        <v>12</v>
      </c>
      <c r="F19" s="12" t="s">
        <v>8</v>
      </c>
      <c r="G19" s="14"/>
      <c r="H19" s="15"/>
      <c r="I19" s="15"/>
    </row>
    <row r="20" spans="1:9" x14ac:dyDescent="0.2">
      <c r="A20" s="16"/>
      <c r="B20" s="17">
        <f>IF(H23&lt;2,"N/A",(STDEV(H3:H17)))</f>
        <v>8886.2109191713425</v>
      </c>
      <c r="C20" s="18">
        <f>IF(H23&lt;2,"N/A",(B20/D20))</f>
        <v>0.42894364005364527</v>
      </c>
      <c r="D20" s="19">
        <f>AVERAGE(H3:H17)</f>
        <v>20716.5</v>
      </c>
      <c r="E20" s="20">
        <f>IF(H23&lt;2,"N/A",(IF(C20&lt;=25%,"N/A",AVERAGE(I3:I17))))</f>
        <v>20716.5</v>
      </c>
      <c r="F20" s="19">
        <f>MEDIAN(H3:H17)</f>
        <v>20716.5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0" t="s">
        <v>21</v>
      </c>
      <c r="C22" s="70"/>
      <c r="D22" s="71">
        <f>IF(C20&lt;=25%,D20,MIN(E20:F20))</f>
        <v>20716.5</v>
      </c>
      <c r="E22" s="71"/>
    </row>
    <row r="23" spans="1:9" x14ac:dyDescent="0.2">
      <c r="B23" s="70" t="s">
        <v>10</v>
      </c>
      <c r="C23" s="70"/>
      <c r="D23" s="71">
        <f>ROUND(D22,2)*F3</f>
        <v>248598</v>
      </c>
      <c r="E23" s="71"/>
      <c r="G23" s="36" t="s">
        <v>30</v>
      </c>
      <c r="H23" s="37">
        <f>COUNT(H3:H17)</f>
        <v>2</v>
      </c>
    </row>
    <row r="24" spans="1:9" x14ac:dyDescent="0.2">
      <c r="B24" s="28"/>
      <c r="C24" s="28"/>
      <c r="D24" s="22"/>
      <c r="E24" s="22"/>
    </row>
    <row r="26" spans="1:9" x14ac:dyDescent="0.2">
      <c r="A26" s="75" t="s">
        <v>17</v>
      </c>
      <c r="B26" s="76"/>
      <c r="C26" s="76"/>
      <c r="D26" s="76"/>
      <c r="E26" s="76"/>
      <c r="F26" s="76"/>
      <c r="G26" s="76"/>
      <c r="H26" s="76"/>
      <c r="I26" s="77"/>
    </row>
    <row r="27" spans="1:9" x14ac:dyDescent="0.2">
      <c r="A27" s="62" t="s">
        <v>18</v>
      </c>
      <c r="B27" s="63"/>
      <c r="C27" s="63"/>
      <c r="D27" s="63"/>
      <c r="E27" s="63"/>
      <c r="F27" s="63"/>
      <c r="G27" s="63"/>
      <c r="H27" s="63"/>
      <c r="I27" s="64"/>
    </row>
    <row r="28" spans="1:9" x14ac:dyDescent="0.2">
      <c r="A28" s="62" t="s">
        <v>19</v>
      </c>
      <c r="B28" s="63"/>
      <c r="C28" s="63"/>
      <c r="D28" s="63"/>
      <c r="E28" s="63"/>
      <c r="F28" s="63"/>
      <c r="G28" s="63"/>
      <c r="H28" s="63"/>
      <c r="I28" s="64"/>
    </row>
    <row r="29" spans="1:9" ht="25.5" customHeight="1" x14ac:dyDescent="0.2">
      <c r="A29" s="78" t="s">
        <v>15</v>
      </c>
      <c r="B29" s="79"/>
      <c r="C29" s="79"/>
      <c r="D29" s="79"/>
      <c r="E29" s="79"/>
      <c r="F29" s="79"/>
      <c r="G29" s="79"/>
      <c r="H29" s="79"/>
      <c r="I29" s="80"/>
    </row>
    <row r="30" spans="1:9" x14ac:dyDescent="0.2">
      <c r="A30" s="62" t="s">
        <v>16</v>
      </c>
      <c r="B30" s="63"/>
      <c r="C30" s="63"/>
      <c r="D30" s="63"/>
      <c r="E30" s="63"/>
      <c r="F30" s="63"/>
      <c r="G30" s="63"/>
      <c r="H30" s="63"/>
      <c r="I30" s="64"/>
    </row>
    <row r="31" spans="1:9" x14ac:dyDescent="0.2">
      <c r="A31" s="62" t="s">
        <v>20</v>
      </c>
      <c r="B31" s="63"/>
      <c r="C31" s="63"/>
      <c r="D31" s="63"/>
      <c r="E31" s="63"/>
      <c r="F31" s="63"/>
      <c r="G31" s="63"/>
      <c r="H31" s="63"/>
      <c r="I31" s="64"/>
    </row>
    <row r="32" spans="1:9" ht="25.5" customHeight="1" x14ac:dyDescent="0.2">
      <c r="A32" s="72" t="s">
        <v>22</v>
      </c>
      <c r="B32" s="73"/>
      <c r="C32" s="73"/>
      <c r="D32" s="73"/>
      <c r="E32" s="73"/>
      <c r="F32" s="73"/>
      <c r="G32" s="73"/>
      <c r="H32" s="73"/>
      <c r="I32" s="74"/>
    </row>
  </sheetData>
  <mergeCells count="17">
    <mergeCell ref="A32:I32"/>
    <mergeCell ref="A26:I26"/>
    <mergeCell ref="A27:I27"/>
    <mergeCell ref="A28:I28"/>
    <mergeCell ref="A29:I29"/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</mergeCells>
  <dataValidations count="1">
    <dataValidation type="decimal" operator="notEqual" allowBlank="1" showErrorMessage="1" errorTitle="ATENÇÃO!!" error="Valor não pode ser Zero" sqref="H3:H13">
      <formula1>0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zoomScaleNormal="100" workbookViewId="0">
      <selection activeCell="C12" sqref="C12"/>
    </sheetView>
  </sheetViews>
  <sheetFormatPr defaultRowHeight="12.75" x14ac:dyDescent="0.2"/>
  <cols>
    <col min="1" max="1" width="9.140625" style="29"/>
    <col min="2" max="2" width="86.85546875" style="29" customWidth="1"/>
    <col min="3" max="3" width="23.7109375" style="29" customWidth="1"/>
    <col min="4" max="4" width="23.140625" style="29" customWidth="1"/>
    <col min="5" max="5" width="13.28515625" style="29" customWidth="1"/>
    <col min="6" max="6" width="15.5703125" style="29" bestFit="1" customWidth="1"/>
    <col min="7" max="8" width="9.140625" style="39"/>
    <col min="9" max="16384" width="9.140625" style="29"/>
  </cols>
  <sheetData>
    <row r="1" spans="1:6" ht="15.75" x14ac:dyDescent="0.25">
      <c r="A1" s="81" t="s">
        <v>23</v>
      </c>
      <c r="B1" s="81"/>
      <c r="C1" s="81"/>
      <c r="D1" s="81"/>
      <c r="E1" s="81"/>
      <c r="F1" s="81"/>
    </row>
    <row r="2" spans="1:6" x14ac:dyDescent="0.2">
      <c r="A2" s="34" t="s">
        <v>24</v>
      </c>
      <c r="B2" s="34" t="s">
        <v>25</v>
      </c>
      <c r="C2" s="34" t="s">
        <v>26</v>
      </c>
      <c r="D2" s="34" t="s">
        <v>27</v>
      </c>
      <c r="E2" s="34" t="s">
        <v>14</v>
      </c>
      <c r="F2" s="38" t="s">
        <v>28</v>
      </c>
    </row>
    <row r="3" spans="1:6" ht="25.5" x14ac:dyDescent="0.2">
      <c r="A3" s="30">
        <v>1</v>
      </c>
      <c r="B3" s="31" t="str">
        <f>Item1!B3</f>
        <v xml:space="preserve">Contratação de serviços de manutenção do contêiner datacenter
</v>
      </c>
      <c r="C3" s="30" t="str">
        <f>Item1!E3</f>
        <v>unidade</v>
      </c>
      <c r="D3" s="30">
        <f>Item1!F3</f>
        <v>12</v>
      </c>
      <c r="E3" s="35">
        <f>Item1!D22</f>
        <v>20716.5</v>
      </c>
      <c r="F3" s="32">
        <f>(ROUND(E3,2)*D3)</f>
        <v>248598</v>
      </c>
    </row>
    <row r="4" spans="1:6" ht="15.75" x14ac:dyDescent="0.25">
      <c r="A4" s="81" t="s">
        <v>29</v>
      </c>
      <c r="B4" s="81"/>
      <c r="C4" s="81"/>
      <c r="D4" s="81"/>
      <c r="E4" s="81"/>
      <c r="F4" s="33">
        <f>SUM(F3:F3)</f>
        <v>248598</v>
      </c>
    </row>
    <row r="7" spans="1:6" ht="13.5" thickBot="1" x14ac:dyDescent="0.25"/>
    <row r="8" spans="1:6" ht="37.5" x14ac:dyDescent="0.35">
      <c r="C8" s="44" t="s">
        <v>34</v>
      </c>
      <c r="D8" s="47">
        <v>248598</v>
      </c>
      <c r="F8" s="43"/>
    </row>
    <row r="9" spans="1:6" ht="38.25" x14ac:dyDescent="0.35">
      <c r="C9" s="45" t="s">
        <v>37</v>
      </c>
      <c r="D9" s="48">
        <v>60618.6</v>
      </c>
    </row>
    <row r="10" spans="1:6" ht="57.75" thickBot="1" x14ac:dyDescent="0.4">
      <c r="C10" s="46" t="s">
        <v>35</v>
      </c>
      <c r="D10" s="49">
        <v>309216.59999999998</v>
      </c>
      <c r="F10" s="43"/>
    </row>
    <row r="11" spans="1:6" x14ac:dyDescent="0.2">
      <c r="F11" s="43"/>
    </row>
    <row r="12" spans="1:6" x14ac:dyDescent="0.2">
      <c r="E12" s="43"/>
    </row>
    <row r="13" spans="1:6" x14ac:dyDescent="0.2">
      <c r="E13" s="43"/>
    </row>
  </sheetData>
  <mergeCells count="2">
    <mergeCell ref="A1:F1"/>
    <mergeCell ref="A4:E4"/>
  </mergeCells>
  <pageMargins left="0.51181102362204722" right="0.51181102362204722" top="0.78740157480314965" bottom="0.78740157480314965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Item1</vt:lpstr>
      <vt:lpstr>TOTAL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Ana Paula Saldanha De Oliveira</cp:lastModifiedBy>
  <cp:lastPrinted>2019-10-21T20:20:50Z</cp:lastPrinted>
  <dcterms:created xsi:type="dcterms:W3CDTF">2019-01-16T20:04:04Z</dcterms:created>
  <dcterms:modified xsi:type="dcterms:W3CDTF">2019-10-21T20:56:30Z</dcterms:modified>
</cp:coreProperties>
</file>