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Milena Hereda\Desktop\SELIC 2021\Processos 2021\SEI 0001867-08.2021 Locação de Toldos (CAT)\1ª Minuta\"/>
    </mc:Choice>
  </mc:AlternateContent>
  <xr:revisionPtr revIDLastSave="0" documentId="8_{57345F00-1EB4-4806-9CDD-AFDC99A70624}" xr6:coauthVersionLast="46" xr6:coauthVersionMax="46" xr10:uidLastSave="{00000000-0000-0000-0000-000000000000}"/>
  <bookViews>
    <workbookView xWindow="-120" yWindow="-120" windowWidth="20730" windowHeight="11160" tabRatio="661" xr2:uid="{00000000-000D-0000-FFFF-FFFF00000000}"/>
  </bookViews>
  <sheets>
    <sheet name="Item1" sheetId="70" r:id="rId1"/>
    <sheet name="TOTAL" sheetId="5" r:id="rId2"/>
    <sheet name="menores" sheetId="6" r:id="rId3"/>
  </sheets>
  <definedNames>
    <definedName name="_xlnm.Print_Area" localSheetId="2">menores!$A$1:$F$5</definedName>
    <definedName name="_xlnm.Print_Area" localSheetId="1">TOTAL!$A$1:$F$5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6" l="1"/>
  <c r="D4" i="6"/>
  <c r="B4" i="6"/>
  <c r="C3" i="5"/>
  <c r="D3" i="5"/>
  <c r="B3" i="5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E4" i="6" s="1"/>
  <c r="A20" i="70" l="1"/>
  <c r="C20" i="70" s="1"/>
  <c r="F4" i="6"/>
  <c r="I7" i="70" l="1"/>
  <c r="I6" i="70"/>
  <c r="F5" i="6"/>
  <c r="I4" i="70"/>
  <c r="I5" i="70"/>
  <c r="I3" i="70"/>
  <c r="E20" i="70" l="1"/>
  <c r="E3" i="70" s="1"/>
  <c r="E3" i="5" s="1"/>
  <c r="F3" i="5" s="1"/>
  <c r="H22" i="70" l="1"/>
  <c r="H23" i="70" s="1"/>
  <c r="F5" i="5"/>
  <c r="G3" i="5"/>
</calcChain>
</file>

<file path=xl/sharedStrings.xml><?xml version="1.0" encoding="utf-8"?>
<sst xmlns="http://schemas.openxmlformats.org/spreadsheetml/2006/main" count="50" uniqueCount="44">
  <si>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</si>
  <si>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</si>
  <si>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</si>
  <si>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</si>
  <si>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</si>
  <si>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</si>
  <si>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</si>
  <si>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</si>
  <si>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</si>
  <si>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</si>
  <si>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</si>
  <si>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</si>
  <si>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</si>
  <si>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</si>
  <si>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</si>
  <si>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</si>
  <si>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</si>
  <si>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</si>
  <si>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</si>
  <si>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</si>
  <si>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</si>
  <si>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</si>
  <si>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</si>
  <si>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</si>
  <si>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</si>
  <si>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</si>
  <si>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</si>
  <si>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</si>
  <si>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</si>
  <si>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</si>
  <si>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</si>
  <si>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</si>
  <si>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</si>
  <si>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</si>
  <si>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</si>
  <si>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</si>
  <si>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</si>
  <si>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TOTAL LOTE 01</t>
  </si>
  <si>
    <t>Toldos Princesa</t>
  </si>
  <si>
    <t>05 UNIDADE</t>
  </si>
  <si>
    <t xml:space="preserve">Detalhes Locações </t>
  </si>
  <si>
    <t>Br Toldos</t>
  </si>
  <si>
    <t>Saara Locações</t>
  </si>
  <si>
    <t xml:space="preserve">Locação de toldos, durante o período de 30 (trinta) meses, de 04 (quatro) águas, na cor branca, com dimensões (6,00 de largura x 6,00 de comprimento x 4,50 de altura)m, acompanhados de 03 (três) cortinas nas dimensões (6,00 x 4,50)m cada um dos toldos; estrutura em aço galvanizado, resistente a ventos; toldos e cortinas em lona PVC, resistente a chuvas, reforçada com poliéster, com proteção antifungos, antimofo e anti-uv.  Inclui entrega e montagem/instalação/manutenção, bem como a  desmontagem/desinstalação e a retirada dos toldos findo o período da locação.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</si>
</sst>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[$R$-416]\ #,##0.00;[Red]\-[$R$-416]\ #,##0.00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5" fontId="14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protection locked="0"/>
    </xf>
    <xf numFmtId="165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5" fontId="15" fillId="9" borderId="5" xfId="0" applyNumberFormat="1" applyFont="1" applyFill="1" applyBorder="1" applyAlignment="1" applyProtection="1">
      <alignment horizontal="center" shrinkToFit="1"/>
    </xf>
    <xf numFmtId="165" fontId="15" fillId="9" borderId="3" xfId="0" applyNumberFormat="1" applyFont="1" applyFill="1" applyBorder="1" applyAlignment="1" applyProtection="1">
      <alignment horizontal="center" shrinkToFit="1"/>
    </xf>
    <xf numFmtId="165" fontId="12" fillId="9" borderId="3" xfId="0" applyNumberFormat="1" applyFont="1" applyFill="1" applyBorder="1" applyAlignment="1" applyProtection="1">
      <alignment horizontal="left"/>
    </xf>
    <xf numFmtId="165" fontId="11" fillId="9" borderId="3" xfId="0" applyNumberFormat="1" applyFont="1" applyFill="1" applyBorder="1" applyAlignment="1" applyProtection="1">
      <alignment horizontal="right" shrinkToFit="1"/>
    </xf>
    <xf numFmtId="165" fontId="14" fillId="9" borderId="17" xfId="0" applyNumberFormat="1" applyFont="1" applyFill="1" applyBorder="1" applyAlignment="1" applyProtection="1">
      <alignment horizontal="center" vertical="center"/>
    </xf>
    <xf numFmtId="165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5" fontId="11" fillId="9" borderId="17" xfId="0" applyNumberFormat="1" applyFont="1" applyFill="1" applyBorder="1" applyAlignment="1" applyProtection="1">
      <alignment horizontal="right" shrinkToFit="1"/>
    </xf>
    <xf numFmtId="165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5" fillId="0" borderId="0" xfId="0" applyNumberFormat="1" applyFont="1" applyFill="1" applyBorder="1" applyAlignment="1" applyProtection="1">
      <protection locked="0"/>
    </xf>
    <xf numFmtId="165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16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16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1" borderId="19" xfId="0" applyFont="1" applyFill="1" applyBorder="1" applyAlignment="1">
      <alignment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5" fontId="14" fillId="9" borderId="6" xfId="0" applyNumberFormat="1" applyFont="1" applyFill="1" applyBorder="1" applyAlignment="1" applyProtection="1">
      <alignment horizontal="center" vertical="center" shrinkToFit="1"/>
    </xf>
    <xf numFmtId="165" fontId="14" fillId="9" borderId="15" xfId="0" applyNumberFormat="1" applyFont="1" applyFill="1" applyBorder="1" applyAlignment="1" applyProtection="1">
      <alignment horizontal="center" vertical="center" shrinkToFit="1"/>
    </xf>
    <xf numFmtId="165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21" xfId="0" applyFont="1" applyFill="1" applyBorder="1" applyAlignment="1">
      <alignment horizontal="center" wrapText="1"/>
    </xf>
    <xf numFmtId="0" fontId="16" fillId="11" borderId="22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Moeda" xfId="12" builtinId="4"/>
    <cellStyle name="Neutral 1" xfId="13" xr:uid="{00000000-0005-0000-0000-00000C000000}"/>
    <cellStyle name="Normal" xfId="0" builtinId="0"/>
    <cellStyle name="Note 1" xfId="14" xr:uid="{00000000-0005-0000-0000-00000E000000}"/>
    <cellStyle name="Resultado" xfId="15" xr:uid="{00000000-0005-0000-0000-00000F000000}"/>
    <cellStyle name="Resultado2" xfId="16" xr:uid="{00000000-0005-0000-0000-000010000000}"/>
    <cellStyle name="Status 1" xfId="17" xr:uid="{00000000-0005-0000-0000-000011000000}"/>
    <cellStyle name="Text 1" xfId="18" xr:uid="{00000000-0005-0000-0000-000012000000}"/>
    <cellStyle name="Título1" xfId="19" xr:uid="{00000000-0005-0000-0000-000013000000}"/>
    <cellStyle name="Warning 1" xfId="20" xr:uid="{00000000-0005-0000-0000-00001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view="pageBreakPreview" zoomScaleNormal="100" zoomScaleSheetLayoutView="100" workbookViewId="0">
      <selection activeCell="L7" sqref="L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57" t="s">
        <v>11</v>
      </c>
      <c r="B1" s="58"/>
      <c r="C1" s="58"/>
      <c r="D1" s="58"/>
      <c r="E1" s="58"/>
      <c r="F1" s="58"/>
      <c r="G1" s="58"/>
      <c r="H1" s="58"/>
      <c r="I1" s="59"/>
    </row>
    <row r="2" spans="1:9" ht="25.5" x14ac:dyDescent="0.2">
      <c r="A2" s="60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60"/>
      <c r="B3" s="61" t="s">
        <v>43</v>
      </c>
      <c r="C3" s="64" t="s">
        <v>39</v>
      </c>
      <c r="D3" s="67">
        <v>30</v>
      </c>
      <c r="E3" s="70">
        <f>IF(C20&lt;=25%,D20,MIN(E20:F20))</f>
        <v>6091.67</v>
      </c>
      <c r="F3" s="70">
        <f>MIN(H3:H17)</f>
        <v>3990</v>
      </c>
      <c r="G3" s="5" t="s">
        <v>38</v>
      </c>
      <c r="H3" s="14">
        <v>14000</v>
      </c>
      <c r="I3" s="30" t="str">
        <f>IF(H3="","",(IF($C$20&lt;25%,"N/A",IF(H3&lt;=($D$20+$A$20),H3,"Descartado"))))</f>
        <v>Descartado</v>
      </c>
    </row>
    <row r="4" spans="1:9" x14ac:dyDescent="0.2">
      <c r="A4" s="60"/>
      <c r="B4" s="62"/>
      <c r="C4" s="65"/>
      <c r="D4" s="68"/>
      <c r="E4" s="71"/>
      <c r="F4" s="71"/>
      <c r="G4" s="5" t="s">
        <v>41</v>
      </c>
      <c r="H4" s="14">
        <v>10000</v>
      </c>
      <c r="I4" s="30">
        <f t="shared" ref="I4:I17" si="0">IF(H4="","",(IF($C$20&lt;25%,"N/A",IF(H4&lt;=($D$20+$A$20),H4,"Descartado"))))</f>
        <v>10000</v>
      </c>
    </row>
    <row r="5" spans="1:9" x14ac:dyDescent="0.2">
      <c r="A5" s="60"/>
      <c r="B5" s="62"/>
      <c r="C5" s="65"/>
      <c r="D5" s="68"/>
      <c r="E5" s="71"/>
      <c r="F5" s="71"/>
      <c r="G5" s="5" t="s">
        <v>40</v>
      </c>
      <c r="H5" s="14">
        <v>3990</v>
      </c>
      <c r="I5" s="30">
        <f t="shared" si="0"/>
        <v>3990</v>
      </c>
    </row>
    <row r="6" spans="1:9" x14ac:dyDescent="0.2">
      <c r="A6" s="60"/>
      <c r="B6" s="62"/>
      <c r="C6" s="65"/>
      <c r="D6" s="68"/>
      <c r="E6" s="71"/>
      <c r="F6" s="71"/>
      <c r="G6" s="5" t="s">
        <v>42</v>
      </c>
      <c r="H6" s="14">
        <v>4285</v>
      </c>
      <c r="I6" s="30">
        <f t="shared" si="0"/>
        <v>4285</v>
      </c>
    </row>
    <row r="7" spans="1:9" x14ac:dyDescent="0.2">
      <c r="A7" s="60"/>
      <c r="B7" s="62"/>
      <c r="C7" s="65"/>
      <c r="D7" s="68"/>
      <c r="E7" s="71"/>
      <c r="F7" s="71"/>
      <c r="G7" s="5"/>
      <c r="H7" s="14"/>
      <c r="I7" s="30" t="str">
        <f t="shared" si="0"/>
        <v/>
      </c>
    </row>
    <row r="8" spans="1:9" x14ac:dyDescent="0.2">
      <c r="A8" s="60"/>
      <c r="B8" s="62"/>
      <c r="C8" s="65"/>
      <c r="D8" s="68"/>
      <c r="E8" s="71"/>
      <c r="F8" s="71"/>
      <c r="G8" s="5"/>
      <c r="H8" s="14"/>
      <c r="I8" s="30" t="str">
        <f t="shared" si="0"/>
        <v/>
      </c>
    </row>
    <row r="9" spans="1:9" x14ac:dyDescent="0.2">
      <c r="A9" s="60"/>
      <c r="B9" s="62"/>
      <c r="C9" s="65"/>
      <c r="D9" s="68"/>
      <c r="E9" s="71"/>
      <c r="F9" s="71"/>
      <c r="G9" s="5"/>
      <c r="H9" s="14"/>
      <c r="I9" s="30" t="str">
        <f t="shared" si="0"/>
        <v/>
      </c>
    </row>
    <row r="10" spans="1:9" x14ac:dyDescent="0.2">
      <c r="A10" s="60"/>
      <c r="B10" s="62"/>
      <c r="C10" s="65"/>
      <c r="D10" s="68"/>
      <c r="E10" s="71"/>
      <c r="F10" s="71"/>
      <c r="G10" s="5"/>
      <c r="H10" s="14"/>
      <c r="I10" s="30" t="str">
        <f t="shared" si="0"/>
        <v/>
      </c>
    </row>
    <row r="11" spans="1:9" x14ac:dyDescent="0.2">
      <c r="A11" s="60"/>
      <c r="B11" s="62"/>
      <c r="C11" s="65"/>
      <c r="D11" s="68"/>
      <c r="E11" s="71"/>
      <c r="F11" s="71"/>
      <c r="G11" s="5"/>
      <c r="H11" s="14"/>
      <c r="I11" s="30" t="str">
        <f t="shared" si="0"/>
        <v/>
      </c>
    </row>
    <row r="12" spans="1:9" x14ac:dyDescent="0.2">
      <c r="A12" s="60"/>
      <c r="B12" s="62"/>
      <c r="C12" s="65"/>
      <c r="D12" s="68"/>
      <c r="E12" s="71"/>
      <c r="F12" s="71"/>
      <c r="G12" s="5"/>
      <c r="H12" s="14"/>
      <c r="I12" s="30" t="str">
        <f t="shared" si="0"/>
        <v/>
      </c>
    </row>
    <row r="13" spans="1:9" x14ac:dyDescent="0.2">
      <c r="A13" s="60"/>
      <c r="B13" s="62"/>
      <c r="C13" s="65"/>
      <c r="D13" s="68"/>
      <c r="E13" s="71"/>
      <c r="F13" s="71"/>
      <c r="G13" s="5"/>
      <c r="H13" s="14"/>
      <c r="I13" s="30" t="str">
        <f t="shared" si="0"/>
        <v/>
      </c>
    </row>
    <row r="14" spans="1:9" x14ac:dyDescent="0.2">
      <c r="A14" s="60"/>
      <c r="B14" s="62"/>
      <c r="C14" s="65"/>
      <c r="D14" s="68"/>
      <c r="E14" s="71"/>
      <c r="F14" s="71"/>
      <c r="G14" s="5"/>
      <c r="H14" s="14"/>
      <c r="I14" s="30" t="str">
        <f t="shared" si="0"/>
        <v/>
      </c>
    </row>
    <row r="15" spans="1:9" x14ac:dyDescent="0.2">
      <c r="A15" s="60"/>
      <c r="B15" s="62"/>
      <c r="C15" s="65"/>
      <c r="D15" s="68"/>
      <c r="E15" s="71"/>
      <c r="F15" s="71"/>
      <c r="G15" s="5"/>
      <c r="H15" s="14"/>
      <c r="I15" s="30" t="str">
        <f t="shared" si="0"/>
        <v/>
      </c>
    </row>
    <row r="16" spans="1:9" x14ac:dyDescent="0.2">
      <c r="A16" s="60"/>
      <c r="B16" s="62"/>
      <c r="C16" s="65"/>
      <c r="D16" s="68"/>
      <c r="E16" s="71"/>
      <c r="F16" s="71"/>
      <c r="G16" s="5"/>
      <c r="H16" s="14"/>
      <c r="I16" s="30" t="str">
        <f t="shared" si="0"/>
        <v/>
      </c>
    </row>
    <row r="17" spans="1:11" x14ac:dyDescent="0.2">
      <c r="A17" s="60"/>
      <c r="B17" s="63"/>
      <c r="C17" s="66"/>
      <c r="D17" s="69"/>
      <c r="E17" s="72"/>
      <c r="F17" s="72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4" t="s">
        <v>33</v>
      </c>
      <c r="H19" s="55"/>
      <c r="I19" s="32"/>
    </row>
    <row r="20" spans="1:11" x14ac:dyDescent="0.2">
      <c r="A20" s="20">
        <f>IF(B20&lt;2,"N/A",(STDEV(H3:H17)))</f>
        <v>4825.7095764940796</v>
      </c>
      <c r="B20" s="20">
        <f>COUNT(H3:H17)</f>
        <v>4</v>
      </c>
      <c r="C20" s="21">
        <f>IF(B20&lt;2,"N/A",(A20/D20))</f>
        <v>0.59807399863598198</v>
      </c>
      <c r="D20" s="22">
        <f>ROUND(AVERAGE(H3:H17),2)</f>
        <v>8068.75</v>
      </c>
      <c r="E20" s="23">
        <f>IFERROR(ROUND(IF(B20&lt;2,"N/A",(IF(C20&lt;=25%,"N/A",AVERAGE(I3:I17)))),2),"N/A")</f>
        <v>6091.67</v>
      </c>
      <c r="F20" s="23">
        <f>ROUND(MEDIAN(H3:H17),2)</f>
        <v>7142.5</v>
      </c>
      <c r="G20" s="24" t="str">
        <f>INDEX(G3:G17,MATCH(H20,H3:H17,0))</f>
        <v xml:space="preserve">Detalhes Locações </v>
      </c>
      <c r="H20" s="25">
        <f>MIN(H3:H17)</f>
        <v>3990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56"/>
      <c r="E22" s="56"/>
      <c r="F22" s="36"/>
      <c r="G22" s="26" t="s">
        <v>36</v>
      </c>
      <c r="H22" s="27">
        <f>IF(C20&lt;=25%,D20,MIN(E20:F20))</f>
        <v>6091.67</v>
      </c>
    </row>
    <row r="23" spans="1:11" x14ac:dyDescent="0.2">
      <c r="B23" s="33"/>
      <c r="C23" s="33"/>
      <c r="D23" s="56"/>
      <c r="E23" s="56"/>
      <c r="F23" s="37"/>
      <c r="G23" s="28" t="s">
        <v>8</v>
      </c>
      <c r="H23" s="29">
        <f>ROUND(H22,2)*D3</f>
        <v>182750.1</v>
      </c>
    </row>
    <row r="24" spans="1:11" x14ac:dyDescent="0.2">
      <c r="B24" s="38"/>
      <c r="C24" s="38"/>
      <c r="D24" s="32"/>
      <c r="E24" s="32"/>
    </row>
    <row r="26" spans="1:11" x14ac:dyDescent="0.2">
      <c r="A26" s="48" t="s">
        <v>24</v>
      </c>
      <c r="B26" s="49"/>
      <c r="C26" s="49"/>
      <c r="D26" s="49"/>
      <c r="E26" s="49"/>
      <c r="F26" s="49"/>
      <c r="G26" s="49"/>
      <c r="H26" s="49"/>
      <c r="I26" s="50"/>
    </row>
    <row r="27" spans="1:11" ht="12.75" customHeight="1" x14ac:dyDescent="0.2">
      <c r="A27" s="48" t="s">
        <v>25</v>
      </c>
      <c r="B27" s="49"/>
      <c r="C27" s="49"/>
      <c r="D27" s="49"/>
      <c r="E27" s="49"/>
      <c r="F27" s="49"/>
      <c r="G27" s="49"/>
      <c r="H27" s="49"/>
      <c r="I27" s="50"/>
    </row>
    <row r="28" spans="1:11" ht="12.75" customHeight="1" x14ac:dyDescent="0.2">
      <c r="A28" s="48" t="s">
        <v>26</v>
      </c>
      <c r="B28" s="49"/>
      <c r="C28" s="49"/>
      <c r="D28" s="49"/>
      <c r="E28" s="49"/>
      <c r="F28" s="49"/>
      <c r="G28" s="49"/>
      <c r="H28" s="49"/>
      <c r="I28" s="50"/>
    </row>
    <row r="29" spans="1:11" x14ac:dyDescent="0.2">
      <c r="A29" s="48" t="s">
        <v>27</v>
      </c>
      <c r="B29" s="49"/>
      <c r="C29" s="49"/>
      <c r="D29" s="49"/>
      <c r="E29" s="49"/>
      <c r="F29" s="49"/>
      <c r="G29" s="49"/>
      <c r="H29" s="49"/>
      <c r="I29" s="50"/>
    </row>
    <row r="30" spans="1:11" ht="12.75" customHeight="1" x14ac:dyDescent="0.2">
      <c r="A30" s="48" t="s">
        <v>28</v>
      </c>
      <c r="B30" s="49"/>
      <c r="C30" s="49"/>
      <c r="D30" s="49"/>
      <c r="E30" s="49"/>
      <c r="F30" s="49"/>
      <c r="G30" s="49"/>
      <c r="H30" s="49"/>
      <c r="I30" s="50"/>
    </row>
    <row r="31" spans="1:11" ht="12.75" customHeight="1" x14ac:dyDescent="0.2">
      <c r="A31" s="48" t="s">
        <v>29</v>
      </c>
      <c r="B31" s="49"/>
      <c r="C31" s="49"/>
      <c r="D31" s="49"/>
      <c r="E31" s="49"/>
      <c r="F31" s="49"/>
      <c r="G31" s="49"/>
      <c r="H31" s="49"/>
      <c r="I31" s="50"/>
    </row>
    <row r="32" spans="1:11" ht="24.75" customHeight="1" x14ac:dyDescent="0.2">
      <c r="A32" s="51" t="s">
        <v>30</v>
      </c>
      <c r="B32" s="52"/>
      <c r="C32" s="52"/>
      <c r="D32" s="52"/>
      <c r="E32" s="52"/>
      <c r="F32" s="52"/>
      <c r="G32" s="52"/>
      <c r="H32" s="52"/>
      <c r="I32" s="5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5"/>
  <sheetViews>
    <sheetView view="pageBreakPreview" zoomScaleNormal="100" zoomScaleSheetLayoutView="100" workbookViewId="0">
      <selection activeCell="B9" sqref="B9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3" t="s">
        <v>13</v>
      </c>
      <c r="B1" s="73"/>
      <c r="C1" s="73"/>
      <c r="D1" s="73"/>
      <c r="E1" s="73"/>
      <c r="F1" s="73"/>
    </row>
    <row r="2" spans="1:7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7" ht="89.25" x14ac:dyDescent="0.2">
      <c r="A3" s="42">
        <v>3</v>
      </c>
      <c r="B3" s="43" t="str">
        <f>Item1!B3</f>
        <v xml:space="preserve">Locação de toldos, durante o período de 30 (trinta) meses, de 04 (quatro) águas, na cor branca, com dimensões (6,00 de largura x 6,00 de comprimento x 4,50 de altura)m, acompanhados de 03 (três) cortinas nas dimensões (6,00 x 4,50)m cada um dos toldos; estrutura em aço galvanizado, resistente a ventos; toldos e cortinas em lona PVC, resistente a chuvas, reforçada com poliéster, com proteção antifungos, antimofo e anti-uv.  Inclui entrega e montagem/instalação/manutenção, bem como a  desmontagem/desinstalação e a retirada dos toldos findo o período da locação.
</v>
      </c>
      <c r="C3" s="42" t="str">
        <f>Item1!C3</f>
        <v>05 UNIDADE</v>
      </c>
      <c r="D3" s="42">
        <f>Item1!D3</f>
        <v>30</v>
      </c>
      <c r="E3" s="43">
        <f>Item1!E3</f>
        <v>6091.67</v>
      </c>
      <c r="F3" s="44">
        <f t="shared" ref="F3" si="0">(ROUND(E3,2)*D3)</f>
        <v>182750.1</v>
      </c>
      <c r="G3" s="3" t="str">
        <f>IF(F3&gt;80000,"necessária a subdivisão deste item em cotas!","")</f>
        <v>necessária a subdivisão deste item em cotas!</v>
      </c>
    </row>
    <row r="4" spans="1:7" ht="15.75" x14ac:dyDescent="0.25">
      <c r="A4" s="77" t="s">
        <v>37</v>
      </c>
      <c r="B4" s="78"/>
      <c r="C4" s="78"/>
      <c r="D4" s="78"/>
      <c r="E4" s="78"/>
      <c r="F4" s="47"/>
    </row>
    <row r="5" spans="1:7" ht="15.75" x14ac:dyDescent="0.25">
      <c r="A5" s="39"/>
      <c r="B5" s="39"/>
      <c r="C5" s="74" t="s">
        <v>19</v>
      </c>
      <c r="D5" s="75"/>
      <c r="E5" s="76"/>
      <c r="F5" s="40">
        <f>SUM(F3:F3)</f>
        <v>182750.1</v>
      </c>
    </row>
  </sheetData>
  <mergeCells count="3">
    <mergeCell ref="A1:F1"/>
    <mergeCell ref="C5:E5"/>
    <mergeCell ref="A4:E4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5"/>
  <sheetViews>
    <sheetView view="pageBreakPreview" zoomScaleNormal="100" zoomScaleSheetLayoutView="100" workbookViewId="0">
      <selection activeCell="A12" sqref="A5:XFD12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3" t="s">
        <v>20</v>
      </c>
      <c r="B1" s="73"/>
      <c r="C1" s="73"/>
      <c r="D1" s="73"/>
      <c r="E1" s="73"/>
      <c r="F1" s="73"/>
    </row>
    <row r="2" spans="1:6" s="2" customFormat="1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6" s="2" customFormat="1" ht="17.25" x14ac:dyDescent="0.2">
      <c r="A3" s="45" t="s">
        <v>21</v>
      </c>
      <c r="B3" s="79" t="str">
        <f>Item1!G20</f>
        <v xml:space="preserve">Detalhes Locações </v>
      </c>
      <c r="C3" s="80"/>
      <c r="D3" s="80"/>
      <c r="E3" s="80"/>
      <c r="F3" s="81"/>
    </row>
    <row r="4" spans="1:6" s="2" customFormat="1" ht="89.25" x14ac:dyDescent="0.2">
      <c r="A4" s="42">
        <v>3</v>
      </c>
      <c r="B4" s="43" t="str">
        <f>Item1!B3</f>
        <v xml:space="preserve">Locação de toldos, durante o período de 30 (trinta) meses, de 04 (quatro) águas, na cor branca, com dimensões (6,00 de largura x 6,00 de comprimento x 4,50 de altura)m, acompanhados de 03 (três) cortinas nas dimensões (6,00 x 4,50)m cada um dos toldos; estrutura em aço galvanizado, resistente a ventos; toldos e cortinas em lona PVC, resistente a chuvas, reforçada com poliéster, com proteção antifungos, antimofo e anti-uv.  Inclui entrega e montagem/instalação/manutenção, bem como a  desmontagem/desinstalação e a retirada dos toldos findo o período da locação.
</v>
      </c>
      <c r="C4" s="42" t="str">
        <f>Item1!C3</f>
        <v>05 UNIDADE</v>
      </c>
      <c r="D4" s="42">
        <f>Item1!D3</f>
        <v>30</v>
      </c>
      <c r="E4" s="44">
        <f>Item1!F3</f>
        <v>3990</v>
      </c>
      <c r="F4" s="44">
        <f>(ROUND(E4,2)*D4)</f>
        <v>119700</v>
      </c>
    </row>
    <row r="5" spans="1:6" ht="15.75" x14ac:dyDescent="0.25">
      <c r="A5" s="39"/>
      <c r="B5" s="39"/>
      <c r="C5" s="74" t="s">
        <v>22</v>
      </c>
      <c r="D5" s="75"/>
      <c r="E5" s="76"/>
      <c r="F5" s="40">
        <f>SUM(F4:F4)</f>
        <v>119700</v>
      </c>
    </row>
  </sheetData>
  <mergeCells count="3">
    <mergeCell ref="A1:F1"/>
    <mergeCell ref="B3:F3"/>
    <mergeCell ref="C5:E5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Item1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Hereda</cp:lastModifiedBy>
  <cp:lastPrinted>2021-03-05T19:10:17Z</cp:lastPrinted>
  <dcterms:created xsi:type="dcterms:W3CDTF">2019-01-16T20:04:04Z</dcterms:created>
  <dcterms:modified xsi:type="dcterms:W3CDTF">2021-03-08T16:35:58Z</dcterms:modified>
</cp:coreProperties>
</file>