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Planilha licitação" sheetId="2" r:id="rId1"/>
  </sheets>
  <externalReferences>
    <externalReference r:id="rId2"/>
  </externalReferences>
  <definedNames>
    <definedName name="_xlnm.Print_Titles" localSheetId="0">'[1]repeated header'!$4:$4</definedName>
  </definedNames>
  <calcPr calcId="145621"/>
</workbook>
</file>

<file path=xl/calcChain.xml><?xml version="1.0" encoding="utf-8"?>
<calcChain xmlns="http://schemas.openxmlformats.org/spreadsheetml/2006/main">
  <c r="H84" i="2" l="1"/>
  <c r="H7" i="2"/>
  <c r="H82" i="2"/>
  <c r="I82" i="2" s="1"/>
  <c r="J82" i="2" s="1"/>
  <c r="H80" i="2"/>
  <c r="I80" i="2" s="1"/>
  <c r="J80" i="2" s="1"/>
  <c r="H78" i="2"/>
  <c r="I78" i="2" s="1"/>
  <c r="J78" i="2" s="1"/>
  <c r="H75" i="2"/>
  <c r="I75" i="2" s="1"/>
  <c r="J75" i="2" s="1"/>
  <c r="H74" i="2"/>
  <c r="I74" i="2" s="1"/>
  <c r="J74" i="2" s="1"/>
  <c r="H72" i="2"/>
  <c r="I72" i="2" s="1"/>
  <c r="J72" i="2" s="1"/>
  <c r="H71" i="2"/>
  <c r="I71" i="2" s="1"/>
  <c r="J71" i="2" s="1"/>
  <c r="H69" i="2"/>
  <c r="I69" i="2" s="1"/>
  <c r="J69" i="2" s="1"/>
  <c r="H68" i="2"/>
  <c r="I68" i="2" s="1"/>
  <c r="J68" i="2" s="1"/>
  <c r="H67" i="2"/>
  <c r="I67" i="2" s="1"/>
  <c r="J67" i="2" s="1"/>
  <c r="H66" i="2"/>
  <c r="I66" i="2" s="1"/>
  <c r="J66" i="2" s="1"/>
  <c r="H65" i="2"/>
  <c r="I65" i="2" s="1"/>
  <c r="J65" i="2" s="1"/>
  <c r="H64" i="2"/>
  <c r="I64" i="2" s="1"/>
  <c r="J64" i="2" s="1"/>
  <c r="H63" i="2"/>
  <c r="I63" i="2" s="1"/>
  <c r="J63" i="2" s="1"/>
  <c r="H62" i="2"/>
  <c r="I62" i="2" s="1"/>
  <c r="J62" i="2" s="1"/>
  <c r="H61" i="2"/>
  <c r="I61" i="2" s="1"/>
  <c r="J61" i="2" s="1"/>
  <c r="H60" i="2"/>
  <c r="I60" i="2" s="1"/>
  <c r="J60" i="2" s="1"/>
  <c r="H58" i="2"/>
  <c r="I58" i="2" s="1"/>
  <c r="J58" i="2" s="1"/>
  <c r="H57" i="2"/>
  <c r="I57" i="2" s="1"/>
  <c r="J57" i="2" s="1"/>
  <c r="H56" i="2"/>
  <c r="I56" i="2" s="1"/>
  <c r="J56" i="2" s="1"/>
  <c r="H53" i="2"/>
  <c r="I53" i="2" s="1"/>
  <c r="J53" i="2" s="1"/>
  <c r="H52" i="2"/>
  <c r="I52" i="2" s="1"/>
  <c r="J52" i="2" s="1"/>
  <c r="H51" i="2"/>
  <c r="I51" i="2" s="1"/>
  <c r="J51" i="2" s="1"/>
  <c r="H49" i="2"/>
  <c r="I49" i="2" s="1"/>
  <c r="J49" i="2" s="1"/>
  <c r="H48" i="2"/>
  <c r="I48" i="2" s="1"/>
  <c r="J48" i="2" s="1"/>
  <c r="I47" i="2"/>
  <c r="J47" i="2" s="1"/>
  <c r="H47" i="2"/>
  <c r="H46" i="2"/>
  <c r="I46" i="2" s="1"/>
  <c r="J46" i="2" s="1"/>
  <c r="H45" i="2"/>
  <c r="I45" i="2" s="1"/>
  <c r="J45" i="2" s="1"/>
  <c r="H44" i="2"/>
  <c r="I44" i="2" s="1"/>
  <c r="J44" i="2" s="1"/>
  <c r="H42" i="2"/>
  <c r="I42" i="2" s="1"/>
  <c r="J42" i="2" s="1"/>
  <c r="H40" i="2"/>
  <c r="I40" i="2" s="1"/>
  <c r="J40" i="2" s="1"/>
  <c r="H39" i="2"/>
  <c r="I39" i="2" s="1"/>
  <c r="J39" i="2" s="1"/>
  <c r="H38" i="2"/>
  <c r="I38" i="2" s="1"/>
  <c r="J38" i="2" s="1"/>
  <c r="H36" i="2"/>
  <c r="I36" i="2" s="1"/>
  <c r="J36" i="2" s="1"/>
  <c r="H35" i="2"/>
  <c r="I35" i="2" s="1"/>
  <c r="J35" i="2" s="1"/>
  <c r="H34" i="2"/>
  <c r="I34" i="2" s="1"/>
  <c r="J34" i="2" s="1"/>
  <c r="H32" i="2"/>
  <c r="I32" i="2" s="1"/>
  <c r="J32" i="2" s="1"/>
  <c r="H31" i="2"/>
  <c r="I31" i="2" s="1"/>
  <c r="H29" i="2"/>
  <c r="I29" i="2" s="1"/>
  <c r="J29" i="2" s="1"/>
  <c r="H28" i="2"/>
  <c r="I28" i="2" s="1"/>
  <c r="J28" i="2" s="1"/>
  <c r="H27" i="2"/>
  <c r="I27" i="2" s="1"/>
  <c r="J27" i="2" s="1"/>
  <c r="H25" i="2"/>
  <c r="I25" i="2" s="1"/>
  <c r="J25" i="2" s="1"/>
  <c r="H24" i="2"/>
  <c r="I24" i="2" s="1"/>
  <c r="J24" i="2" s="1"/>
  <c r="H22" i="2"/>
  <c r="I22" i="2" s="1"/>
  <c r="J22" i="2" s="1"/>
  <c r="H21" i="2"/>
  <c r="I21" i="2" s="1"/>
  <c r="H19" i="2"/>
  <c r="I19" i="2" s="1"/>
  <c r="J19" i="2" s="1"/>
  <c r="H18" i="2"/>
  <c r="I18" i="2" s="1"/>
  <c r="J18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0" i="2"/>
  <c r="I10" i="2" s="1"/>
  <c r="J10" i="2" s="1"/>
  <c r="H8" i="2"/>
  <c r="I8" i="2" s="1"/>
  <c r="J8" i="2" s="1"/>
  <c r="I7" i="2"/>
  <c r="J7" i="2" s="1"/>
  <c r="J31" i="2" l="1"/>
  <c r="I30" i="2"/>
  <c r="J30" i="2" s="1"/>
  <c r="J21" i="2"/>
  <c r="I20" i="2"/>
  <c r="J20" i="2" s="1"/>
  <c r="I11" i="2"/>
  <c r="J11" i="2" s="1"/>
  <c r="I6" i="2"/>
  <c r="I59" i="2"/>
  <c r="J59" i="2" s="1"/>
  <c r="I77" i="2"/>
  <c r="I81" i="2"/>
  <c r="J81" i="2" s="1"/>
  <c r="I26" i="2"/>
  <c r="J26" i="2" s="1"/>
  <c r="I33" i="2"/>
  <c r="J33" i="2" s="1"/>
  <c r="I41" i="2"/>
  <c r="J41" i="2" s="1"/>
  <c r="I50" i="2"/>
  <c r="J50" i="2" s="1"/>
  <c r="I73" i="2"/>
  <c r="J73" i="2" s="1"/>
  <c r="I9" i="2"/>
  <c r="J9" i="2" s="1"/>
  <c r="I17" i="2"/>
  <c r="I23" i="2"/>
  <c r="J23" i="2" s="1"/>
  <c r="I55" i="2"/>
  <c r="I70" i="2"/>
  <c r="J70" i="2" s="1"/>
  <c r="I79" i="2"/>
  <c r="J79" i="2" s="1"/>
  <c r="I37" i="2"/>
  <c r="J37" i="2" s="1"/>
  <c r="I43" i="2"/>
  <c r="J43" i="2" s="1"/>
  <c r="I54" i="2" l="1"/>
  <c r="J54" i="2" s="1"/>
  <c r="J55" i="2"/>
  <c r="I16" i="2"/>
  <c r="J16" i="2" s="1"/>
  <c r="J17" i="2"/>
  <c r="I76" i="2"/>
  <c r="J76" i="2" s="1"/>
  <c r="J77" i="2"/>
  <c r="I5" i="2"/>
  <c r="J5" i="2" s="1"/>
  <c r="J6" i="2"/>
</calcChain>
</file>

<file path=xl/sharedStrings.xml><?xml version="1.0" encoding="utf-8"?>
<sst xmlns="http://schemas.openxmlformats.org/spreadsheetml/2006/main" count="335" uniqueCount="237">
  <si>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</si>
  <si>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</si>
  <si>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</si>
  <si>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</si>
  <si>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</si>
  <si>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</si>
  <si>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</si>
  <si>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</si>
  <si>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</si>
  <si>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</si>
  <si>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</si>
  <si>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01 </t>
  </si>
  <si>
    <t>DESPESAS ADMINISTRATIVAS</t>
  </si>
  <si>
    <t xml:space="preserve"> 01.01 </t>
  </si>
  <si>
    <t>DESPESAS COM O PESSOAL</t>
  </si>
  <si>
    <t xml:space="preserve"> 01.01.01 </t>
  </si>
  <si>
    <t xml:space="preserve"> 100309 </t>
  </si>
  <si>
    <t>SINAPI</t>
  </si>
  <si>
    <t>TÉCNICO EM SEGURANÇA DO TRABALHO COM ENCARGOS COMPLEMENTARES</t>
  </si>
  <si>
    <t>H</t>
  </si>
  <si>
    <t xml:space="preserve"> 01.01.02 </t>
  </si>
  <si>
    <t xml:space="preserve"> 93572 </t>
  </si>
  <si>
    <t>ENCARREGADO GERAL DE OBRAS COM ENCARGOS COMPLEMENTARES</t>
  </si>
  <si>
    <t>MES</t>
  </si>
  <si>
    <t xml:space="preserve"> 01.02 </t>
  </si>
  <si>
    <t>DESPESAS GERAIS DE CONSUMO E MANUTENÇÃO</t>
  </si>
  <si>
    <t xml:space="preserve"> 01.02.01 </t>
  </si>
  <si>
    <t xml:space="preserve"> SEP0001 </t>
  </si>
  <si>
    <t>Próprio</t>
  </si>
  <si>
    <t>LIMPEZA PERMANENTE DA OBRA</t>
  </si>
  <si>
    <t>MÊS</t>
  </si>
  <si>
    <t xml:space="preserve"> 01.03 </t>
  </si>
  <si>
    <t>EQUIPAMENTOS NÃO INCORPORADOS AO IMÓVEL</t>
  </si>
  <si>
    <t xml:space="preserve"> 01.03.01 </t>
  </si>
  <si>
    <t xml:space="preserve"> ANX2-SUB-001 </t>
  </si>
  <si>
    <t>ANDAIME MODULAR FACHADEIRO, COM PISO METÁLICO, INCLUSIVE LOCAÇÃO DE ANDAIME, MONTAGEM, DESMONTAGEM E LIMPEZA</t>
  </si>
  <si>
    <t>m²</t>
  </si>
  <si>
    <t xml:space="preserve"> 01.03.02 </t>
  </si>
  <si>
    <t xml:space="preserve"> ANX2-SUB-002 </t>
  </si>
  <si>
    <t>ESCORAMENTO TUBULAR METALICO PARA LAJE DE CONCRETO, INCLUSIVE MONTAGEM E DESMONTAGEM</t>
  </si>
  <si>
    <t xml:space="preserve"> 01.03.03 </t>
  </si>
  <si>
    <t xml:space="preserve"> 93422 </t>
  </si>
  <si>
    <t>GRUPO GERADOR REBOCÁVEL, POTÊNCIA 66 KVA, MOTOR A DIESEL - CHI DIURNO. AF_03/2016</t>
  </si>
  <si>
    <t>CHI</t>
  </si>
  <si>
    <t xml:space="preserve"> 01.03.04 </t>
  </si>
  <si>
    <t xml:space="preserve"> 93421 </t>
  </si>
  <si>
    <t>GRUPO GERADOR REBOCÁVEL, POTÊNCIA 66 KVA, MOTOR A DIESEL - CHP DIURNO. AF_03/2016</t>
  </si>
  <si>
    <t>CHP</t>
  </si>
  <si>
    <t xml:space="preserve"> 02 </t>
  </si>
  <si>
    <t>DESPESAS DE MOBILIZAÇÃO E INSTALAÇÃO DO CANTEIRO</t>
  </si>
  <si>
    <t xml:space="preserve"> 02.01 </t>
  </si>
  <si>
    <t>IMPOSTOS / TAXAS</t>
  </si>
  <si>
    <t xml:space="preserve"> 02.01.01 </t>
  </si>
  <si>
    <t xml:space="preserve"> CM00318 </t>
  </si>
  <si>
    <t>ART</t>
  </si>
  <si>
    <t>UND</t>
  </si>
  <si>
    <t xml:space="preserve"> 02.01.02 </t>
  </si>
  <si>
    <t xml:space="preserve"> IP0005 </t>
  </si>
  <si>
    <t>ALVARÁ DE REFORMA</t>
  </si>
  <si>
    <t xml:space="preserve"> 02.02 </t>
  </si>
  <si>
    <t>SEGURANÇA NO TRABALHO</t>
  </si>
  <si>
    <t xml:space="preserve"> 02.02.01 </t>
  </si>
  <si>
    <t xml:space="preserve"> IP0006 </t>
  </si>
  <si>
    <t>PPRA / PGR</t>
  </si>
  <si>
    <t xml:space="preserve"> CM00224 </t>
  </si>
  <si>
    <t>PCMSO</t>
  </si>
  <si>
    <t xml:space="preserve"> 02.03 </t>
  </si>
  <si>
    <t>INSTALAÇÕES PROVISÓRIAS</t>
  </si>
  <si>
    <t xml:space="preserve"> 02.03.01 </t>
  </si>
  <si>
    <t xml:space="preserve"> WDS0001 </t>
  </si>
  <si>
    <t>PLACA DE OBRA EM CHAPA AÇO GALVANIZADO, INSTALADA</t>
  </si>
  <si>
    <t xml:space="preserve"> 02.03.02 </t>
  </si>
  <si>
    <t xml:space="preserve"> IP0009 </t>
  </si>
  <si>
    <t>MOBILIZAÇÃO PARA INSTALAÇÃO DO CANTEIRO DE OBRAS</t>
  </si>
  <si>
    <t xml:space="preserve"> 03 </t>
  </si>
  <si>
    <t>SERVIÇOS PRELIMINARES</t>
  </si>
  <si>
    <t xml:space="preserve"> 03.01 </t>
  </si>
  <si>
    <t xml:space="preserve"> RC0051 </t>
  </si>
  <si>
    <t>DEMOLIÇÃO DE CONCRETO MANUALMENTE</t>
  </si>
  <si>
    <t>m³</t>
  </si>
  <si>
    <t xml:space="preserve"> 03.02 </t>
  </si>
  <si>
    <t xml:space="preserve"> RC0004 </t>
  </si>
  <si>
    <t>CARGA MANUAL DE ENTULHOS EM CAMINHÃO BASCULANTE 10M³</t>
  </si>
  <si>
    <t xml:space="preserve"> 03.3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</si>
  <si>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</si>
  <si>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</si>
  <si>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</si>
  <si>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04 </t>
  </si>
  <si>
    <t>ESTRUTURA</t>
  </si>
  <si>
    <t xml:space="preserve"> 04.01 </t>
  </si>
  <si>
    <t xml:space="preserve"> ANX2-SUB-024 </t>
  </si>
  <si>
    <t>REFORÇO COM VIGA METÁLICA EM PERFIL LAMINADO OU SOLDADO EM AÇO ESTRUTURAL, COM CONEXÕES SOLDADAS, INCLUSOS MÃO DE OBRA, TRANSPORTE, IÇAMENTO, JATEAMENTO, PROTEÇÃO E PINTURA - FORNECIMENTO E INSTALAÇÃO</t>
  </si>
  <si>
    <t>KG</t>
  </si>
  <si>
    <t xml:space="preserve"> 04.02 </t>
  </si>
  <si>
    <t xml:space="preserve"> ANX2-SUB-003 </t>
  </si>
  <si>
    <t>INSTALAÇÃO DE CHUMBADOR PARABOLT 3/4"</t>
  </si>
  <si>
    <t>UN</t>
  </si>
  <si>
    <t xml:space="preserve"> 05 </t>
  </si>
  <si>
    <t>PAREDE</t>
  </si>
  <si>
    <t xml:space="preserve"> 05.01 </t>
  </si>
  <si>
    <t xml:space="preserve"> 05.02 </t>
  </si>
  <si>
    <t xml:space="preserve"> ANX2-SUB-004 </t>
  </si>
  <si>
    <t>RECUPERAÇÃO DE ARMADURA DE CONCRETO ARMADO, INCLUSIVE LIXAMENTO, PRETEÇÃO E REFORÇO COM AÇO CA-50</t>
  </si>
  <si>
    <t>M</t>
  </si>
  <si>
    <t xml:space="preserve"> 05.03 </t>
  </si>
  <si>
    <t xml:space="preserve"> ANX2-SUB-005 </t>
  </si>
  <si>
    <t>ESTUCAMENTO COM ARGAMASSA POLIMÉRICA</t>
  </si>
  <si>
    <t>M²</t>
  </si>
  <si>
    <t xml:space="preserve"> 06 </t>
  </si>
  <si>
    <t>PISO</t>
  </si>
  <si>
    <t xml:space="preserve"> 06.01 </t>
  </si>
  <si>
    <t xml:space="preserve"> ANX2-SUB-023 </t>
  </si>
  <si>
    <t>CONCRETO LEVE FABRICADO NA OBRA, 700 KG/M3, LANÇADO E ADENSADO</t>
  </si>
  <si>
    <t xml:space="preserve"> 06.02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</si>
  <si>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</si>
  <si>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</si>
  <si>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06.03 </t>
  </si>
  <si>
    <t xml:space="preserve"> 97097 </t>
  </si>
  <si>
    <t>ACABAMENTO POLIDO PARA PISO DE CONCRETO ARMADO OU LAJE SOBRE SOLO DE ALTA RESISTÊNCIA. AF_09/2021</t>
  </si>
  <si>
    <t xml:space="preserve"> 07 </t>
  </si>
  <si>
    <t>TETO</t>
  </si>
  <si>
    <t xml:space="preserve"> 07.01 </t>
  </si>
  <si>
    <t xml:space="preserve"> 08 </t>
  </si>
  <si>
    <t>PINTURA</t>
  </si>
  <si>
    <t xml:space="preserve"> 08.01 </t>
  </si>
  <si>
    <t xml:space="preserve"> 99814 </t>
  </si>
  <si>
    <t>LIMPEZA DE SUPERFÍCIE COM JATO DE ALTA PRESSÃO. AF_04/2019</t>
  </si>
  <si>
    <t xml:space="preserve"> 08.02 </t>
  </si>
  <si>
    <t xml:space="preserve"> SEMAP 05.02.001 </t>
  </si>
  <si>
    <t>PREPARO DE SUPERFÍCIE COM LIXAMENTO DE PAREDES E TETOS</t>
  </si>
  <si>
    <t xml:space="preserve"> 08.03 </t>
  </si>
  <si>
    <t xml:space="preserve"> 102489 </t>
  </si>
  <si>
    <t>PINTURA HIDROFUGANTE COM SILICONE, APLICAÇÃO MANUAL, 2 DEMÃOS. AF_05/2021</t>
  </si>
  <si>
    <t xml:space="preserve"> 08.04 </t>
  </si>
  <si>
    <t xml:space="preserve"> 100717 </t>
  </si>
  <si>
    <t>LIXAMENTO MANUAL EM SUPERFÍCIES METÁLICAS EM OBRA. AF_01/2020</t>
  </si>
  <si>
    <t xml:space="preserve"> 08.05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</si>
  <si>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</si>
  <si>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</si>
  <si>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08.06 </t>
  </si>
  <si>
    <t xml:space="preserve"> 102507 </t>
  </si>
  <si>
    <t>PINTURA DE DEMARCAÇÃO DE VAGA COM TINTA EPÓXI, E = 10 CM, APLICAÇÃO MANUAL. AF_05/2021</t>
  </si>
  <si>
    <t xml:space="preserve"> 09 </t>
  </si>
  <si>
    <t>INSTALAÇÃO DE ÁGUAS PLUVIAIS</t>
  </si>
  <si>
    <t xml:space="preserve"> 09.01 </t>
  </si>
  <si>
    <t xml:space="preserve"> 89578 </t>
  </si>
  <si>
    <t>TUBO PVC, SÉRIE R, ÁGUA PLUVIAL, DN 100 MM, FORNECIDO E INSTALADO EM CONDUTORES VERTICAIS DE ÁGUAS PLUVIAIS. AF_06/2022</t>
  </si>
  <si>
    <t xml:space="preserve"> 09.02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</si>
  <si>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</si>
  <si>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</si>
  <si>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09.03 </t>
  </si>
  <si>
    <t xml:space="preserve"> 89585 </t>
  </si>
  <si>
    <t>JOELHO 45 GRAUS, PVC, SERIE R, ÁGUA PLUVIAL, DN 100 MM, JUNTA ELÁSTICA, FORNECIDO E INSTALADO EM CONDUTORES VERTICAIS DE ÁGUAS PLUVIAIS. AF_06/2022</t>
  </si>
  <si>
    <t xml:space="preserve"> 10 </t>
  </si>
  <si>
    <t>SERVIÇOS DA SUBSTAÇÃO, GERADOR E CAG</t>
  </si>
  <si>
    <t xml:space="preserve"> 10.01 </t>
  </si>
  <si>
    <t xml:space="preserve"> 10.01.01 </t>
  </si>
  <si>
    <t xml:space="preserve"> 98458 </t>
  </si>
  <si>
    <t>TAPUME COM COMPENSADO DE MADEIRA. AF_03/2024</t>
  </si>
  <si>
    <t xml:space="preserve"> 10.01.02 </t>
  </si>
  <si>
    <t xml:space="preserve"> ANX2-SUB-011 </t>
  </si>
  <si>
    <t>PROTEÇÃO DE PISO CONTRA IMPACTOS, COM CHAPA DE AÇO</t>
  </si>
  <si>
    <t xml:space="preserve"> 10.01.03 </t>
  </si>
  <si>
    <t xml:space="preserve"> ANX2-SUB-017 </t>
  </si>
  <si>
    <t>LONA DE PROTECAO EM PLASTICO PRETO</t>
  </si>
  <si>
    <t xml:space="preserve"> 10.02 </t>
  </si>
  <si>
    <t>REMOÇÕES E INSTALAÇÕES</t>
  </si>
  <si>
    <t xml:space="preserve"> 10.02.01 </t>
  </si>
  <si>
    <t xml:space="preserve"> 97661 </t>
  </si>
  <si>
    <t>REMOÇÃO DE CABOS ELÉTRICOS, COM SEÇÃO DE 10 MM², FORMA MANUAL, SEM REAPROVEITAMENTO. AF_09/2023</t>
  </si>
  <si>
    <t xml:space="preserve"> 10.02.02 </t>
  </si>
  <si>
    <t xml:space="preserve"> ANX2-SUB-013 </t>
  </si>
  <si>
    <t>REMOÇÃO DE ELETROCALHA, SEM REAPROVEITAMENTO</t>
  </si>
  <si>
    <t>m</t>
  </si>
  <si>
    <t xml:space="preserve"> ANX2-SUB-012 </t>
  </si>
  <si>
    <t>REMOÇÃO E REISTALAÇÃO DE LUMINÁRIA</t>
  </si>
  <si>
    <t>un</t>
  </si>
  <si>
    <t xml:space="preserve"> 10.02.04 </t>
  </si>
  <si>
    <t xml:space="preserve"> ANX2-SUB-014 </t>
  </si>
  <si>
    <t>RETIRADA DE ELETRODUTOS, COM REAPROVEITAMENTO</t>
  </si>
  <si>
    <t xml:space="preserve"> 10.02.05 </t>
  </si>
  <si>
    <t xml:space="preserve"> ANX2-SUB-015 </t>
  </si>
  <si>
    <t>REMOÇÃO E INSTALAÇÃO DE GRADIL EXISTENTE</t>
  </si>
  <si>
    <t xml:space="preserve"> 10.02.06 </t>
  </si>
  <si>
    <t xml:space="preserve"> ANX2-SUB-016 </t>
  </si>
  <si>
    <t>REMOÇÃO E INSTALAÇÃO DE GERADOR A DIESEL</t>
  </si>
  <si>
    <t xml:space="preserve"> 10.02.07 </t>
  </si>
  <si>
    <t xml:space="preserve"> ANX2-SUB-019 </t>
  </si>
  <si>
    <t>DESMONTAGEM DE CHILLER DE AR CONDICIONADO</t>
  </si>
  <si>
    <t xml:space="preserve"> 10.02.08 </t>
  </si>
  <si>
    <t xml:space="preserve"> ANX2-SUB-020 </t>
  </si>
  <si>
    <t>ELEVAÇÃO E TRASPORTE HORIZONTAL DE CHILER DE AR CONDICIONADO</t>
  </si>
  <si>
    <t xml:space="preserve"> 10.02.09 </t>
  </si>
  <si>
    <t xml:space="preserve"> ANX2-SUB-021 </t>
  </si>
  <si>
    <t>RETIRADA DE ELETROBOMBA</t>
  </si>
  <si>
    <t xml:space="preserve"> 10.02.10 </t>
  </si>
  <si>
    <t xml:space="preserve"> ANX2-SUB-022 </t>
  </si>
  <si>
    <t>RETIRADA DE TUNBULAÇÃO DE AÇO</t>
  </si>
  <si>
    <t xml:space="preserve"> 10.03 </t>
  </si>
  <si>
    <t>FORNECIMENTO E INSTALAÇÃO</t>
  </si>
  <si>
    <t xml:space="preserve"> 10.03.01 </t>
  </si>
  <si>
    <t xml:space="preserve"> 91927 </t>
  </si>
  <si>
    <t>CABO DE COBRE FLEXÍVEL ISOLADO, 2,5 MM², ANTI-CHAMA 0,6/1,0 KV, PARA CIRCUITOS TERMINAIS - FORNECIMENTO E INSTALAÇÃO. AF_03/2023</t>
  </si>
  <si>
    <t xml:space="preserve"> 10.03.02 </t>
  </si>
  <si>
    <t xml:space="preserve"> 91867 </t>
  </si>
  <si>
    <t>ELETRODUTO RÍGIDO ROSCÁVEL, PVC, DN 25 MM (3/4"), PARA CIRCUITOS TERMINAIS, INSTALADO EM LAJE - FORNECIMENTO E INSTALAÇÃO. AF_03/2023</t>
  </si>
  <si>
    <t xml:space="preserve"> 11 </t>
  </si>
  <si>
    <t>IMPERMEABILIZAÇÃO</t>
  </si>
  <si>
    <t xml:space="preserve"> 11.01 </t>
  </si>
  <si>
    <t xml:space="preserve"> 98546 </t>
  </si>
  <si>
    <t>IMPERMEABILIZAÇÃO DE SUPERFÍCIE COM MANTA ASFÁLTICA, UMA CAMADA, INCLUSIVE APLICAÇÃO DE PRIMER ASFÁLTICO, E=4MM. AF_09/2023</t>
  </si>
  <si>
    <t xml:space="preserve"> 11.02 </t>
  </si>
  <si>
    <t xml:space="preserve"> 94231 </t>
  </si>
  <si>
    <t>RUFO EM CHAPA DE AÇO GALVANIZADO NÚMERO 24, CORTE DE 25 CM, INCLUSO TRANSPORTE VERTICAL. AF_07/2019</t>
  </si>
  <si>
    <t xml:space="preserve"> 12 </t>
  </si>
  <si>
    <t>LIMPEZA, DESMOBILIZAÇÃO E AS BUILT</t>
  </si>
  <si>
    <t xml:space="preserve"> 12.01 </t>
  </si>
  <si>
    <t>LIMPEZA FINAL</t>
  </si>
  <si>
    <t xml:space="preserve"> 12.01.01 </t>
  </si>
  <si>
    <t xml:space="preserve"> 9537 </t>
  </si>
  <si>
    <t>LIMPEZA FINAL DA OBRA</t>
  </si>
  <si>
    <t xml:space="preserve"> 12.02 </t>
  </si>
  <si>
    <t>DESMOBILIZAÇÃO</t>
  </si>
  <si>
    <t xml:space="preserve"> 12.02.01 </t>
  </si>
  <si>
    <t xml:space="preserve"> RC0024 </t>
  </si>
  <si>
    <t>DESMOBILIZAÇÃO DAS INSTALAÇÕES DE OBRA</t>
  </si>
  <si>
    <t xml:space="preserve"> 12.03 </t>
  </si>
  <si>
    <t>AS BUILT</t>
  </si>
  <si>
    <t xml:space="preserve"> 12.03.01 </t>
  </si>
  <si>
    <t xml:space="preserve"> RC0025 </t>
  </si>
  <si>
    <t>AS BUILT (PROJETO / MEMORIAL/ ESPECIFICAÇÃO)</t>
  </si>
  <si>
    <t xml:space="preserve">_______________________________________________________________
Yuri William Gonçalves Almeida
</t>
  </si>
  <si>
    <t>Total com BDI</t>
  </si>
  <si>
    <t>Encargos Sociais
Não Desonerado: 
Horista: 116,64%
Mensalista: 71,67%</t>
  </si>
  <si>
    <t xml:space="preserve">Bancos:
SINAPI - 05/2024 - Bahia
SBC - 05/2024 - Bahia
ORSE - 05/2024 - Sergipe
B.D.I. 22,88%
</t>
  </si>
  <si>
    <t>OBRA:</t>
  </si>
  <si>
    <t xml:space="preserve">REFORÇO DA SUBESTAÇÃO DO ANEXO II AO TRE-BA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</si>
</sst>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5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43" fontId="0" fillId="2" borderId="0" xfId="1" applyFont="1" applyFill="1"/>
    <xf numFmtId="4" fontId="0" fillId="2" borderId="0" xfId="0" applyNumberFormat="1" applyFill="1"/>
    <xf numFmtId="0" fontId="17" fillId="2" borderId="0" xfId="0" applyFont="1" applyFill="1" applyAlignment="1">
      <alignment horizontal="center" vertical="top" wrapText="1"/>
    </xf>
    <xf numFmtId="43" fontId="17" fillId="2" borderId="0" xfId="1" applyFont="1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43" fontId="5" fillId="3" borderId="1" xfId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3" fontId="7" fillId="4" borderId="1" xfId="1" applyFont="1" applyFill="1" applyBorder="1" applyAlignment="1">
      <alignment horizontal="right"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164" fontId="9" fillId="4" borderId="1" xfId="0" applyNumberFormat="1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center" vertical="top" wrapText="1"/>
    </xf>
    <xf numFmtId="43" fontId="13" fillId="2" borderId="1" xfId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top" wrapText="1"/>
    </xf>
    <xf numFmtId="0" fontId="21" fillId="2" borderId="1" xfId="0" applyFont="1" applyFill="1" applyBorder="1" applyAlignment="1">
      <alignment horizontal="center" vertical="top" wrapText="1"/>
    </xf>
    <xf numFmtId="43" fontId="21" fillId="2" borderId="1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43" fontId="7" fillId="5" borderId="1" xfId="1" applyFont="1" applyFill="1" applyBorder="1" applyAlignment="1">
      <alignment horizontal="righ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164" fontId="9" fillId="5" borderId="1" xfId="0" applyNumberFormat="1" applyFont="1" applyFill="1" applyBorder="1" applyAlignment="1">
      <alignment horizontal="right" vertical="top" wrapText="1"/>
    </xf>
    <xf numFmtId="4" fontId="17" fillId="2" borderId="0" xfId="0" applyNumberFormat="1" applyFont="1" applyFill="1" applyAlignment="1">
      <alignment horizontal="center" vertical="top" wrapText="1"/>
    </xf>
    <xf numFmtId="10" fontId="0" fillId="2" borderId="0" xfId="2" applyNumberFormat="1" applyFont="1" applyFill="1"/>
    <xf numFmtId="43" fontId="0" fillId="2" borderId="0" xfId="0" applyNumberFormat="1" applyFill="1"/>
    <xf numFmtId="0" fontId="1" fillId="2" borderId="0" xfId="0" applyFont="1" applyFill="1" applyAlignment="1">
      <alignment horizontal="left" vertical="center" wrapText="1"/>
    </xf>
    <xf numFmtId="0" fontId="20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right" vertical="top" wrapText="1"/>
    </xf>
    <xf numFmtId="0" fontId="21" fillId="2" borderId="0" xfId="0" applyFont="1" applyFill="1" applyAlignment="1">
      <alignment horizontal="center" vertical="top" wrapText="1"/>
    </xf>
    <xf numFmtId="0" fontId="0" fillId="2" borderId="0" xfId="0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16" fillId="2" borderId="0" xfId="0" applyFont="1" applyFill="1" applyAlignment="1">
      <alignment horizontal="left" vertical="top" wrapText="1"/>
    </xf>
    <xf numFmtId="0" fontId="18" fillId="3" borderId="1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4" fontId="19" fillId="3" borderId="1" xfId="0" applyNumberFormat="1" applyFont="1" applyFill="1" applyBorder="1" applyAlignment="1">
      <alignment horizontal="righ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252631</xdr:colOff>
      <xdr:row>0</xdr:row>
      <xdr:rowOff>76200</xdr:rowOff>
    </xdr:from>
    <xdr:to>
      <xdr:col>1</xdr:col>
      <xdr:colOff>421103</xdr:colOff>
      <xdr:row>0</xdr:row>
      <xdr:rowOff>621665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2631" y="76200"/>
          <a:ext cx="930472" cy="5454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showOutlineSymbols="0" showWhiteSpace="0" workbookViewId="0">
      <selection activeCell="A3" sqref="A3:J3"/>
    </sheetView>
  </sheetViews>
  <sheetFormatPr defaultRowHeight="14.25" x14ac:dyDescent="0.2"/>
  <cols>
    <col min="1" max="2" width="10" style="7" bestFit="1" customWidth="1"/>
    <col min="3" max="3" width="13.25" style="7" bestFit="1" customWidth="1"/>
    <col min="4" max="4" width="48.625" style="2" customWidth="1"/>
    <col min="5" max="5" width="8" style="2" bestFit="1" customWidth="1"/>
    <col min="6" max="6" width="8.125" style="3" bestFit="1" customWidth="1"/>
    <col min="7" max="7" width="11.5" style="2" customWidth="1"/>
    <col min="8" max="8" width="11.75" style="2" customWidth="1"/>
    <col min="9" max="9" width="9.125" style="2" customWidth="1"/>
    <col min="10" max="10" width="9.375" style="2" customWidth="1"/>
    <col min="11" max="12" width="9" style="2"/>
    <col min="13" max="13" width="11.125" style="2" bestFit="1" customWidth="1"/>
    <col min="14" max="16384" width="9" style="2"/>
  </cols>
  <sheetData>
    <row r="1" spans="1:15" ht="52.5" customHeight="1" x14ac:dyDescent="0.2">
      <c r="A1" s="1"/>
      <c r="B1" s="41"/>
      <c r="C1" s="41"/>
      <c r="D1" s="41"/>
      <c r="E1" s="43" t="s">
        <v>234</v>
      </c>
      <c r="F1" s="43"/>
      <c r="G1" s="43"/>
      <c r="H1" s="43"/>
      <c r="I1" s="43" t="s">
        <v>233</v>
      </c>
      <c r="J1" s="43"/>
    </row>
    <row r="2" spans="1:15" ht="80.099999999999994" customHeight="1" x14ac:dyDescent="0.2">
      <c r="A2" s="36" t="s">
        <v>235</v>
      </c>
      <c r="B2" s="42" t="s">
        <v>236</v>
      </c>
      <c r="C2" s="42"/>
      <c r="D2" s="42"/>
      <c r="E2" s="43"/>
      <c r="F2" s="43"/>
      <c r="G2" s="43"/>
      <c r="H2" s="43"/>
      <c r="I2" s="43"/>
      <c r="J2" s="43"/>
    </row>
    <row r="3" spans="1:15" ht="36.75" customHeight="1" x14ac:dyDescent="0.2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</row>
    <row r="4" spans="1:15" ht="30" customHeight="1" x14ac:dyDescent="0.2">
      <c r="A4" s="8" t="s">
        <v>1</v>
      </c>
      <c r="B4" s="9" t="s">
        <v>2</v>
      </c>
      <c r="C4" s="8" t="s">
        <v>3</v>
      </c>
      <c r="D4" s="10" t="s">
        <v>4</v>
      </c>
      <c r="E4" s="11" t="s">
        <v>5</v>
      </c>
      <c r="F4" s="12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N4" s="41"/>
      <c r="O4" s="41"/>
    </row>
    <row r="5" spans="1:15" ht="24" customHeight="1" x14ac:dyDescent="0.2">
      <c r="A5" s="28" t="s">
        <v>11</v>
      </c>
      <c r="B5" s="28"/>
      <c r="C5" s="28"/>
      <c r="D5" s="29" t="s">
        <v>12</v>
      </c>
      <c r="E5" s="29"/>
      <c r="F5" s="30"/>
      <c r="G5" s="29"/>
      <c r="H5" s="29"/>
      <c r="I5" s="31">
        <f>+I6+I9+I11</f>
        <v>36949.370000000003</v>
      </c>
      <c r="J5" s="32">
        <f t="shared" ref="J5:J68" si="0">I5 / 203845.1</f>
        <v>0.18126199746768504</v>
      </c>
      <c r="K5" s="4"/>
      <c r="N5" s="46"/>
      <c r="O5" s="46"/>
    </row>
    <row r="6" spans="1:15" ht="24" customHeight="1" x14ac:dyDescent="0.2">
      <c r="A6" s="14" t="s">
        <v>13</v>
      </c>
      <c r="B6" s="14"/>
      <c r="C6" s="14"/>
      <c r="D6" s="15" t="s">
        <v>14</v>
      </c>
      <c r="E6" s="15"/>
      <c r="F6" s="16"/>
      <c r="G6" s="15"/>
      <c r="H6" s="15"/>
      <c r="I6" s="17">
        <f>SUM(I7:I8)</f>
        <v>19342.580000000002</v>
      </c>
      <c r="J6" s="18">
        <f t="shared" si="0"/>
        <v>9.4888618858142787E-2</v>
      </c>
    </row>
    <row r="7" spans="1:15" ht="26.1" customHeight="1" x14ac:dyDescent="0.2">
      <c r="A7" s="19" t="s">
        <v>15</v>
      </c>
      <c r="B7" s="20" t="s">
        <v>16</v>
      </c>
      <c r="C7" s="19" t="s">
        <v>17</v>
      </c>
      <c r="D7" s="21" t="s">
        <v>18</v>
      </c>
      <c r="E7" s="22" t="s">
        <v>19</v>
      </c>
      <c r="F7" s="23">
        <v>48</v>
      </c>
      <c r="G7" s="24">
        <v>45.49</v>
      </c>
      <c r="H7" s="24">
        <f>TRUNC(G7 * (1 + 22.88 / 100), 2)</f>
        <v>55.89</v>
      </c>
      <c r="I7" s="24">
        <f>TRUNC(F7 * H7, 2)</f>
        <v>2682.72</v>
      </c>
      <c r="J7" s="25">
        <f t="shared" si="0"/>
        <v>1.3160581245269079E-2</v>
      </c>
      <c r="M7" s="3"/>
    </row>
    <row r="8" spans="1:15" ht="26.1" customHeight="1" x14ac:dyDescent="0.2">
      <c r="A8" s="19" t="s">
        <v>20</v>
      </c>
      <c r="B8" s="20" t="s">
        <v>21</v>
      </c>
      <c r="C8" s="19" t="s">
        <v>17</v>
      </c>
      <c r="D8" s="21" t="s">
        <v>22</v>
      </c>
      <c r="E8" s="22" t="s">
        <v>23</v>
      </c>
      <c r="F8" s="23">
        <v>2</v>
      </c>
      <c r="G8" s="24">
        <v>6778.92</v>
      </c>
      <c r="H8" s="24">
        <f>TRUNC(G8 * (1 + 22.88 / 100), 2)</f>
        <v>8329.93</v>
      </c>
      <c r="I8" s="24">
        <f>TRUNC(F8 * H8, 2)</f>
        <v>16659.86</v>
      </c>
      <c r="J8" s="25">
        <f t="shared" si="0"/>
        <v>8.17280376128737E-2</v>
      </c>
      <c r="M8" s="3"/>
    </row>
    <row r="9" spans="1:15" ht="24" customHeight="1" x14ac:dyDescent="0.2">
      <c r="A9" s="14" t="s">
        <v>24</v>
      </c>
      <c r="B9" s="14"/>
      <c r="C9" s="14"/>
      <c r="D9" s="15" t="s">
        <v>25</v>
      </c>
      <c r="E9" s="15"/>
      <c r="F9" s="16"/>
      <c r="G9" s="15"/>
      <c r="H9" s="15"/>
      <c r="I9" s="17">
        <f>SUM(I10)</f>
        <v>2103.3000000000002</v>
      </c>
      <c r="J9" s="18">
        <f t="shared" si="0"/>
        <v>1.0318128814477268E-2</v>
      </c>
      <c r="M9" s="3"/>
    </row>
    <row r="10" spans="1:15" ht="24" customHeight="1" x14ac:dyDescent="0.2">
      <c r="A10" s="19" t="s">
        <v>26</v>
      </c>
      <c r="B10" s="20" t="s">
        <v>27</v>
      </c>
      <c r="C10" s="19" t="s">
        <v>28</v>
      </c>
      <c r="D10" s="21" t="s">
        <v>29</v>
      </c>
      <c r="E10" s="22" t="s">
        <v>30</v>
      </c>
      <c r="F10" s="23">
        <v>2</v>
      </c>
      <c r="G10" s="24">
        <v>855.84</v>
      </c>
      <c r="H10" s="24">
        <f>TRUNC(G10 * (1 + 22.88 / 100), 2)</f>
        <v>1051.6500000000001</v>
      </c>
      <c r="I10" s="24">
        <f>TRUNC(F10 * H10, 2)</f>
        <v>2103.3000000000002</v>
      </c>
      <c r="J10" s="25">
        <f t="shared" si="0"/>
        <v>1.0318128814477268E-2</v>
      </c>
      <c r="M10" s="3"/>
    </row>
    <row r="11" spans="1:15" ht="24" customHeight="1" x14ac:dyDescent="0.2">
      <c r="A11" s="14" t="s">
        <v>31</v>
      </c>
      <c r="B11" s="14"/>
      <c r="C11" s="14"/>
      <c r="D11" s="15" t="s">
        <v>32</v>
      </c>
      <c r="E11" s="15"/>
      <c r="F11" s="16"/>
      <c r="G11" s="15"/>
      <c r="H11" s="15"/>
      <c r="I11" s="17">
        <f>SUM(I12:I15)</f>
        <v>15503.49</v>
      </c>
      <c r="J11" s="18">
        <f t="shared" si="0"/>
        <v>7.6055249795064978E-2</v>
      </c>
      <c r="M11" s="3"/>
    </row>
    <row r="12" spans="1:15" ht="39" customHeight="1" x14ac:dyDescent="0.2">
      <c r="A12" s="19" t="s">
        <v>33</v>
      </c>
      <c r="B12" s="20" t="s">
        <v>34</v>
      </c>
      <c r="C12" s="19" t="s">
        <v>28</v>
      </c>
      <c r="D12" s="21" t="s">
        <v>35</v>
      </c>
      <c r="E12" s="22" t="s">
        <v>36</v>
      </c>
      <c r="F12" s="23">
        <v>18</v>
      </c>
      <c r="G12" s="24">
        <v>60.46</v>
      </c>
      <c r="H12" s="24">
        <f>TRUNC(G12 * (1 + 22.88 / 100), 2)</f>
        <v>74.290000000000006</v>
      </c>
      <c r="I12" s="24">
        <f>TRUNC(F12 * H12, 2)</f>
        <v>1337.22</v>
      </c>
      <c r="J12" s="25">
        <f t="shared" si="0"/>
        <v>6.5599810836757914E-3</v>
      </c>
    </row>
    <row r="13" spans="1:15" ht="26.1" customHeight="1" x14ac:dyDescent="0.2">
      <c r="A13" s="19" t="s">
        <v>37</v>
      </c>
      <c r="B13" s="20" t="s">
        <v>38</v>
      </c>
      <c r="C13" s="19" t="s">
        <v>28</v>
      </c>
      <c r="D13" s="21" t="s">
        <v>39</v>
      </c>
      <c r="E13" s="22" t="s">
        <v>36</v>
      </c>
      <c r="F13" s="23">
        <v>135.21</v>
      </c>
      <c r="G13" s="24">
        <v>22.71</v>
      </c>
      <c r="H13" s="24">
        <f>TRUNC(G13 * (1 + 22.88 / 100), 2)</f>
        <v>27.9</v>
      </c>
      <c r="I13" s="24">
        <f>TRUNC(F13 * H13, 2)</f>
        <v>3772.35</v>
      </c>
      <c r="J13" s="25">
        <f t="shared" si="0"/>
        <v>1.8505963596868406E-2</v>
      </c>
    </row>
    <row r="14" spans="1:15" ht="26.1" customHeight="1" x14ac:dyDescent="0.2">
      <c r="A14" s="19" t="s">
        <v>40</v>
      </c>
      <c r="B14" s="20" t="s">
        <v>41</v>
      </c>
      <c r="C14" s="19" t="s">
        <v>17</v>
      </c>
      <c r="D14" s="21" t="s">
        <v>42</v>
      </c>
      <c r="E14" s="22" t="s">
        <v>43</v>
      </c>
      <c r="F14" s="23">
        <v>192</v>
      </c>
      <c r="G14" s="24">
        <v>6.07</v>
      </c>
      <c r="H14" s="24">
        <f>TRUNC(G14 * (1 + 22.88 / 100), 2)</f>
        <v>7.45</v>
      </c>
      <c r="I14" s="24">
        <f>TRUNC(F14 * H14, 2)</f>
        <v>1430.4</v>
      </c>
      <c r="J14" s="25">
        <f t="shared" si="0"/>
        <v>7.017092880819799E-3</v>
      </c>
      <c r="M14" s="4"/>
    </row>
    <row r="15" spans="1:15" ht="26.1" customHeight="1" x14ac:dyDescent="0.2">
      <c r="A15" s="19" t="s">
        <v>44</v>
      </c>
      <c r="B15" s="20" t="s">
        <v>45</v>
      </c>
      <c r="C15" s="19" t="s">
        <v>17</v>
      </c>
      <c r="D15" s="21" t="s">
        <v>46</v>
      </c>
      <c r="E15" s="22" t="s">
        <v>47</v>
      </c>
      <c r="F15" s="23">
        <v>96</v>
      </c>
      <c r="G15" s="24">
        <v>75.989999999999995</v>
      </c>
      <c r="H15" s="24">
        <f>TRUNC(G15 * (1 + 22.88 / 100), 2)</f>
        <v>93.37</v>
      </c>
      <c r="I15" s="24">
        <f>TRUNC(F15 * H15, 2)</f>
        <v>8963.52</v>
      </c>
      <c r="J15" s="25">
        <f t="shared" si="0"/>
        <v>4.3972212233700986E-2</v>
      </c>
      <c r="M15" s="4"/>
    </row>
    <row r="16" spans="1:15" ht="24" customHeight="1" x14ac:dyDescent="0.2">
      <c r="A16" s="28" t="s">
        <v>48</v>
      </c>
      <c r="B16" s="28"/>
      <c r="C16" s="28"/>
      <c r="D16" s="29" t="s">
        <v>49</v>
      </c>
      <c r="E16" s="29"/>
      <c r="F16" s="30"/>
      <c r="G16" s="29"/>
      <c r="H16" s="29"/>
      <c r="I16" s="31">
        <f>+I17+I20+I23</f>
        <v>6472.3</v>
      </c>
      <c r="J16" s="32">
        <f t="shared" si="0"/>
        <v>3.1751069807417494E-2</v>
      </c>
    </row>
    <row r="17" spans="1:10" ht="24" customHeight="1" x14ac:dyDescent="0.2">
      <c r="A17" s="14" t="s">
        <v>50</v>
      </c>
      <c r="B17" s="14"/>
      <c r="C17" s="14"/>
      <c r="D17" s="15" t="s">
        <v>51</v>
      </c>
      <c r="E17" s="15"/>
      <c r="F17" s="16"/>
      <c r="G17" s="15"/>
      <c r="H17" s="15"/>
      <c r="I17" s="17">
        <f>SUM(I18:I19)</f>
        <v>901.57999999999993</v>
      </c>
      <c r="J17" s="18">
        <f t="shared" si="0"/>
        <v>4.4228681484126909E-3</v>
      </c>
    </row>
    <row r="18" spans="1:10" ht="24" customHeight="1" x14ac:dyDescent="0.2">
      <c r="A18" s="19" t="s">
        <v>52</v>
      </c>
      <c r="B18" s="20" t="s">
        <v>53</v>
      </c>
      <c r="C18" s="19" t="s">
        <v>28</v>
      </c>
      <c r="D18" s="21" t="s">
        <v>54</v>
      </c>
      <c r="E18" s="22" t="s">
        <v>55</v>
      </c>
      <c r="F18" s="23">
        <v>1</v>
      </c>
      <c r="G18" s="24">
        <v>322.72000000000003</v>
      </c>
      <c r="H18" s="24">
        <f>TRUNC(G18 * (1 + 22.88 / 100), 2)</f>
        <v>396.55</v>
      </c>
      <c r="I18" s="24">
        <f>TRUNC(F18 * H18, 2)</f>
        <v>396.55</v>
      </c>
      <c r="J18" s="25">
        <f t="shared" si="0"/>
        <v>1.9453496797323065E-3</v>
      </c>
    </row>
    <row r="19" spans="1:10" ht="24" customHeight="1" x14ac:dyDescent="0.2">
      <c r="A19" s="19" t="s">
        <v>56</v>
      </c>
      <c r="B19" s="20" t="s">
        <v>57</v>
      </c>
      <c r="C19" s="19" t="s">
        <v>28</v>
      </c>
      <c r="D19" s="21" t="s">
        <v>58</v>
      </c>
      <c r="E19" s="22" t="s">
        <v>55</v>
      </c>
      <c r="F19" s="23">
        <v>1</v>
      </c>
      <c r="G19" s="24">
        <v>411</v>
      </c>
      <c r="H19" s="24">
        <f>TRUNC(G19 * (1 + 22.88 / 100), 2)</f>
        <v>505.03</v>
      </c>
      <c r="I19" s="24">
        <f>TRUNC(F19 * H19, 2)</f>
        <v>505.03</v>
      </c>
      <c r="J19" s="25">
        <f t="shared" si="0"/>
        <v>2.477518468680385E-3</v>
      </c>
    </row>
    <row r="20" spans="1:10" ht="24" customHeight="1" x14ac:dyDescent="0.2">
      <c r="A20" s="14" t="s">
        <v>59</v>
      </c>
      <c r="B20" s="14"/>
      <c r="C20" s="14"/>
      <c r="D20" s="15" t="s">
        <v>60</v>
      </c>
      <c r="E20" s="15"/>
      <c r="F20" s="16"/>
      <c r="G20" s="15"/>
      <c r="H20" s="15"/>
      <c r="I20" s="17">
        <f>SUM(I21:I22)</f>
        <v>1966.08</v>
      </c>
      <c r="J20" s="18">
        <f t="shared" si="0"/>
        <v>9.6449706173952661E-3</v>
      </c>
    </row>
    <row r="21" spans="1:10" ht="24" customHeight="1" x14ac:dyDescent="0.2">
      <c r="A21" s="19" t="s">
        <v>61</v>
      </c>
      <c r="B21" s="20" t="s">
        <v>62</v>
      </c>
      <c r="C21" s="19" t="s">
        <v>28</v>
      </c>
      <c r="D21" s="21" t="s">
        <v>63</v>
      </c>
      <c r="E21" s="22" t="s">
        <v>55</v>
      </c>
      <c r="F21" s="23">
        <v>1</v>
      </c>
      <c r="G21" s="24">
        <v>800</v>
      </c>
      <c r="H21" s="24">
        <f>TRUNC(G21 * (1 + 22.88 / 100), 2)</f>
        <v>983.04</v>
      </c>
      <c r="I21" s="24">
        <f>TRUNC(F21 * H21, 2)</f>
        <v>983.04</v>
      </c>
      <c r="J21" s="25">
        <f t="shared" si="0"/>
        <v>4.822485308697633E-3</v>
      </c>
    </row>
    <row r="22" spans="1:10" ht="24" customHeight="1" x14ac:dyDescent="0.2">
      <c r="A22" s="19" t="s">
        <v>61</v>
      </c>
      <c r="B22" s="20" t="s">
        <v>64</v>
      </c>
      <c r="C22" s="19" t="s">
        <v>28</v>
      </c>
      <c r="D22" s="21" t="s">
        <v>65</v>
      </c>
      <c r="E22" s="22" t="s">
        <v>55</v>
      </c>
      <c r="F22" s="23">
        <v>1</v>
      </c>
      <c r="G22" s="24">
        <v>800</v>
      </c>
      <c r="H22" s="24">
        <f>TRUNC(G22 * (1 + 22.88 / 100), 2)</f>
        <v>983.04</v>
      </c>
      <c r="I22" s="24">
        <f>TRUNC(F22 * H22, 2)</f>
        <v>983.04</v>
      </c>
      <c r="J22" s="25">
        <f t="shared" si="0"/>
        <v>4.822485308697633E-3</v>
      </c>
    </row>
    <row r="23" spans="1:10" ht="24" customHeight="1" x14ac:dyDescent="0.2">
      <c r="A23" s="14" t="s">
        <v>66</v>
      </c>
      <c r="B23" s="14"/>
      <c r="C23" s="14"/>
      <c r="D23" s="15" t="s">
        <v>67</v>
      </c>
      <c r="E23" s="15"/>
      <c r="F23" s="16"/>
      <c r="G23" s="15"/>
      <c r="H23" s="15"/>
      <c r="I23" s="17">
        <f>SUM(I24:I25)</f>
        <v>3604.6400000000003</v>
      </c>
      <c r="J23" s="18">
        <f t="shared" si="0"/>
        <v>1.7683231041609536E-2</v>
      </c>
    </row>
    <row r="24" spans="1:10" ht="24" customHeight="1" x14ac:dyDescent="0.2">
      <c r="A24" s="19" t="s">
        <v>68</v>
      </c>
      <c r="B24" s="20" t="s">
        <v>69</v>
      </c>
      <c r="C24" s="19" t="s">
        <v>28</v>
      </c>
      <c r="D24" s="21" t="s">
        <v>70</v>
      </c>
      <c r="E24" s="22" t="s">
        <v>36</v>
      </c>
      <c r="F24" s="23">
        <v>3</v>
      </c>
      <c r="G24" s="24">
        <v>486.56</v>
      </c>
      <c r="H24" s="24">
        <f>TRUNC(G24 * (1 + 22.88 / 100), 2)</f>
        <v>597.88</v>
      </c>
      <c r="I24" s="24">
        <f>TRUNC(F24 * H24, 2)</f>
        <v>1793.64</v>
      </c>
      <c r="J24" s="25">
        <f t="shared" si="0"/>
        <v>8.7990341685917402E-3</v>
      </c>
    </row>
    <row r="25" spans="1:10" ht="24" customHeight="1" x14ac:dyDescent="0.2">
      <c r="A25" s="19" t="s">
        <v>71</v>
      </c>
      <c r="B25" s="20" t="s">
        <v>72</v>
      </c>
      <c r="C25" s="19" t="s">
        <v>28</v>
      </c>
      <c r="D25" s="21" t="s">
        <v>73</v>
      </c>
      <c r="E25" s="22" t="s">
        <v>55</v>
      </c>
      <c r="F25" s="23">
        <v>1</v>
      </c>
      <c r="G25" s="24">
        <v>1473.8</v>
      </c>
      <c r="H25" s="24">
        <f>TRUNC(G25 * (1 + 22.88 / 100), 2)</f>
        <v>1811</v>
      </c>
      <c r="I25" s="24">
        <f>TRUNC(F25 * H25, 2)</f>
        <v>1811</v>
      </c>
      <c r="J25" s="25">
        <f t="shared" si="0"/>
        <v>8.8841968730177957E-3</v>
      </c>
    </row>
    <row r="26" spans="1:10" ht="24" customHeight="1" x14ac:dyDescent="0.2">
      <c r="A26" s="28" t="s">
        <v>74</v>
      </c>
      <c r="B26" s="28"/>
      <c r="C26" s="28"/>
      <c r="D26" s="29" t="s">
        <v>75</v>
      </c>
      <c r="E26" s="29"/>
      <c r="F26" s="30"/>
      <c r="G26" s="29"/>
      <c r="H26" s="29"/>
      <c r="I26" s="31">
        <f>SUM(I27:I29)</f>
        <v>8952.82</v>
      </c>
      <c r="J26" s="32">
        <f t="shared" si="0"/>
        <v>4.3919721396295519E-2</v>
      </c>
    </row>
    <row r="27" spans="1:10" ht="24" customHeight="1" x14ac:dyDescent="0.2">
      <c r="A27" s="19" t="s">
        <v>76</v>
      </c>
      <c r="B27" s="20" t="s">
        <v>77</v>
      </c>
      <c r="C27" s="19" t="s">
        <v>28</v>
      </c>
      <c r="D27" s="21" t="s">
        <v>78</v>
      </c>
      <c r="E27" s="22" t="s">
        <v>79</v>
      </c>
      <c r="F27" s="23">
        <v>17.690000000000001</v>
      </c>
      <c r="G27" s="24">
        <v>343.94</v>
      </c>
      <c r="H27" s="24">
        <f>TRUNC(G27 * (1 + 22.88 / 100), 2)</f>
        <v>422.63</v>
      </c>
      <c r="I27" s="24">
        <f>TRUNC(F27 * H27, 2)</f>
        <v>7476.32</v>
      </c>
      <c r="J27" s="25">
        <f t="shared" si="0"/>
        <v>3.6676476402915742E-2</v>
      </c>
    </row>
    <row r="28" spans="1:10" ht="26.1" customHeight="1" x14ac:dyDescent="0.2">
      <c r="A28" s="19" t="s">
        <v>80</v>
      </c>
      <c r="B28" s="20" t="s">
        <v>81</v>
      </c>
      <c r="C28" s="19" t="s">
        <v>28</v>
      </c>
      <c r="D28" s="21" t="s">
        <v>82</v>
      </c>
      <c r="E28" s="22" t="s">
        <v>79</v>
      </c>
      <c r="F28" s="23">
        <v>22.11</v>
      </c>
      <c r="G28" s="24">
        <v>18.579999999999998</v>
      </c>
      <c r="H28" s="24">
        <f>TRUNC(G28 * (1 + 22.88 / 100), 2)</f>
        <v>22.83</v>
      </c>
      <c r="I28" s="24">
        <f>TRUNC(F28 * H28, 2)</f>
        <v>504.77</v>
      </c>
      <c r="J28" s="25">
        <f t="shared" si="0"/>
        <v>2.4762429903882896E-3</v>
      </c>
    </row>
    <row r="29" spans="1:10" ht="39" customHeight="1" x14ac:dyDescent="0.2">
      <c r="A29" s="19" t="s">
        <v>83</v>
      </c>
      <c r="B29" s="20" t="s">
        <v>84</v>
      </c>
      <c r="C29" s="19" t="s">
        <v>17</v>
      </c>
      <c r="D29" s="21" t="s">
        <v>85</v>
      </c>
      <c r="E29" s="22" t="s">
        <v>86</v>
      </c>
      <c r="F29" s="23">
        <v>331.65</v>
      </c>
      <c r="G29" s="24">
        <v>2.39</v>
      </c>
      <c r="H29" s="24">
        <f>TRUNC(G29 * (1 + 22.88 / 100), 2)</f>
        <v>2.93</v>
      </c>
      <c r="I29" s="24">
        <f>TRUNC(F29 * H29, 2)</f>
        <v>971.73</v>
      </c>
      <c r="J29" s="25">
        <f t="shared" si="0"/>
        <v>4.7670020029914875E-3</v>
      </c>
    </row>
    <row r="30" spans="1:10" ht="24" customHeight="1" x14ac:dyDescent="0.2">
      <c r="A30" s="28" t="s">
        <v>87</v>
      </c>
      <c r="B30" s="28"/>
      <c r="C30" s="28"/>
      <c r="D30" s="29" t="s">
        <v>88</v>
      </c>
      <c r="E30" s="29"/>
      <c r="F30" s="30"/>
      <c r="G30" s="29"/>
      <c r="H30" s="29"/>
      <c r="I30" s="31">
        <f>SUM(I31:I32)</f>
        <v>34875.39</v>
      </c>
      <c r="J30" s="32">
        <f t="shared" si="0"/>
        <v>0.1710877033590702</v>
      </c>
    </row>
    <row r="31" spans="1:10" ht="65.099999999999994" customHeight="1" x14ac:dyDescent="0.2">
      <c r="A31" s="19" t="s">
        <v>89</v>
      </c>
      <c r="B31" s="20" t="s">
        <v>90</v>
      </c>
      <c r="C31" s="19" t="s">
        <v>28</v>
      </c>
      <c r="D31" s="21" t="s">
        <v>91</v>
      </c>
      <c r="E31" s="22" t="s">
        <v>92</v>
      </c>
      <c r="F31" s="23">
        <v>1459.2</v>
      </c>
      <c r="G31" s="24">
        <v>18</v>
      </c>
      <c r="H31" s="24">
        <f>TRUNC(G31 * (1 + 22.88 / 100), 2)</f>
        <v>22.11</v>
      </c>
      <c r="I31" s="24">
        <f>TRUNC(F31 * H31, 2)</f>
        <v>32262.91</v>
      </c>
      <c r="J31" s="25">
        <f t="shared" si="0"/>
        <v>0.1582716974800964</v>
      </c>
    </row>
    <row r="32" spans="1:10" ht="24" customHeight="1" x14ac:dyDescent="0.2">
      <c r="A32" s="19" t="s">
        <v>93</v>
      </c>
      <c r="B32" s="20" t="s">
        <v>94</v>
      </c>
      <c r="C32" s="19" t="s">
        <v>28</v>
      </c>
      <c r="D32" s="21" t="s">
        <v>95</v>
      </c>
      <c r="E32" s="22" t="s">
        <v>96</v>
      </c>
      <c r="F32" s="23">
        <v>64</v>
      </c>
      <c r="G32" s="24">
        <v>33.22</v>
      </c>
      <c r="H32" s="24">
        <f>TRUNC(G32 * (1 + 22.88 / 100), 2)</f>
        <v>40.82</v>
      </c>
      <c r="I32" s="24">
        <f>TRUNC(F32 * H32, 2)</f>
        <v>2612.48</v>
      </c>
      <c r="J32" s="25">
        <f t="shared" si="0"/>
        <v>1.281600587897379E-2</v>
      </c>
    </row>
    <row r="33" spans="1:10" ht="24" customHeight="1" x14ac:dyDescent="0.2">
      <c r="A33" s="28" t="s">
        <v>97</v>
      </c>
      <c r="B33" s="28"/>
      <c r="C33" s="28"/>
      <c r="D33" s="29" t="s">
        <v>98</v>
      </c>
      <c r="E33" s="29"/>
      <c r="F33" s="30"/>
      <c r="G33" s="29"/>
      <c r="H33" s="29"/>
      <c r="I33" s="31">
        <f>SUM(I34:I36)</f>
        <v>3043.5299999999997</v>
      </c>
      <c r="J33" s="32">
        <f t="shared" si="0"/>
        <v>1.4930601716695666E-2</v>
      </c>
    </row>
    <row r="34" spans="1:10" ht="24" customHeight="1" x14ac:dyDescent="0.2">
      <c r="A34" s="19" t="s">
        <v>99</v>
      </c>
      <c r="B34" s="20" t="s">
        <v>77</v>
      </c>
      <c r="C34" s="19" t="s">
        <v>28</v>
      </c>
      <c r="D34" s="21" t="s">
        <v>78</v>
      </c>
      <c r="E34" s="22" t="s">
        <v>79</v>
      </c>
      <c r="F34" s="23">
        <v>1</v>
      </c>
      <c r="G34" s="24">
        <v>343.94</v>
      </c>
      <c r="H34" s="24">
        <f>TRUNC(G34 * (1 + 22.88 / 100), 2)</f>
        <v>422.63</v>
      </c>
      <c r="I34" s="24">
        <f>TRUNC(F34 * H34, 2)</f>
        <v>422.63</v>
      </c>
      <c r="J34" s="25">
        <f t="shared" si="0"/>
        <v>2.0732899638009447E-3</v>
      </c>
    </row>
    <row r="35" spans="1:10" ht="26.1" customHeight="1" x14ac:dyDescent="0.2">
      <c r="A35" s="19" t="s">
        <v>100</v>
      </c>
      <c r="B35" s="20" t="s">
        <v>101</v>
      </c>
      <c r="C35" s="19" t="s">
        <v>28</v>
      </c>
      <c r="D35" s="21" t="s">
        <v>102</v>
      </c>
      <c r="E35" s="22" t="s">
        <v>103</v>
      </c>
      <c r="F35" s="23">
        <v>20</v>
      </c>
      <c r="G35" s="24">
        <v>64.48</v>
      </c>
      <c r="H35" s="24">
        <f>TRUNC(G35 * (1 + 22.88 / 100), 2)</f>
        <v>79.23</v>
      </c>
      <c r="I35" s="24">
        <f>TRUNC(F35 * H35, 2)</f>
        <v>1584.6</v>
      </c>
      <c r="J35" s="25">
        <f t="shared" si="0"/>
        <v>7.7735496217471002E-3</v>
      </c>
    </row>
    <row r="36" spans="1:10" ht="24" customHeight="1" x14ac:dyDescent="0.2">
      <c r="A36" s="19" t="s">
        <v>104</v>
      </c>
      <c r="B36" s="20" t="s">
        <v>105</v>
      </c>
      <c r="C36" s="19" t="s">
        <v>28</v>
      </c>
      <c r="D36" s="21" t="s">
        <v>106</v>
      </c>
      <c r="E36" s="22" t="s">
        <v>107</v>
      </c>
      <c r="F36" s="23">
        <v>10</v>
      </c>
      <c r="G36" s="24">
        <v>84.34</v>
      </c>
      <c r="H36" s="24">
        <f>TRUNC(G36 * (1 + 22.88 / 100), 2)</f>
        <v>103.63</v>
      </c>
      <c r="I36" s="24">
        <f>TRUNC(F36 * H36, 2)</f>
        <v>1036.3</v>
      </c>
      <c r="J36" s="25">
        <f t="shared" si="0"/>
        <v>5.0837621311476209E-3</v>
      </c>
    </row>
    <row r="37" spans="1:10" ht="24" customHeight="1" x14ac:dyDescent="0.2">
      <c r="A37" s="28" t="s">
        <v>108</v>
      </c>
      <c r="B37" s="28"/>
      <c r="C37" s="28"/>
      <c r="D37" s="29" t="s">
        <v>109</v>
      </c>
      <c r="E37" s="29"/>
      <c r="F37" s="30"/>
      <c r="G37" s="29"/>
      <c r="H37" s="29"/>
      <c r="I37" s="31">
        <f>SUM(I38:I40)</f>
        <v>43674.2</v>
      </c>
      <c r="J37" s="32">
        <f t="shared" si="0"/>
        <v>0.21425190009472878</v>
      </c>
    </row>
    <row r="38" spans="1:10" ht="26.1" customHeight="1" x14ac:dyDescent="0.2">
      <c r="A38" s="19" t="s">
        <v>110</v>
      </c>
      <c r="B38" s="20" t="s">
        <v>111</v>
      </c>
      <c r="C38" s="19" t="s">
        <v>28</v>
      </c>
      <c r="D38" s="21" t="s">
        <v>112</v>
      </c>
      <c r="E38" s="22" t="s">
        <v>79</v>
      </c>
      <c r="F38" s="23">
        <v>11.8</v>
      </c>
      <c r="G38" s="24">
        <v>1572.29</v>
      </c>
      <c r="H38" s="24">
        <f>TRUNC(G38 * (1 + 22.88 / 100), 2)</f>
        <v>1932.02</v>
      </c>
      <c r="I38" s="24">
        <f>TRUNC(F38 * H38, 2)</f>
        <v>22797.83</v>
      </c>
      <c r="J38" s="25">
        <f t="shared" si="0"/>
        <v>0.11183898950722877</v>
      </c>
    </row>
    <row r="39" spans="1:10" ht="51.95" customHeight="1" x14ac:dyDescent="0.2">
      <c r="A39" s="19" t="s">
        <v>113</v>
      </c>
      <c r="B39" s="20" t="s">
        <v>114</v>
      </c>
      <c r="C39" s="19" t="s">
        <v>17</v>
      </c>
      <c r="D39" s="21" t="s">
        <v>115</v>
      </c>
      <c r="E39" s="22" t="s">
        <v>36</v>
      </c>
      <c r="F39" s="23">
        <v>147.38</v>
      </c>
      <c r="G39" s="24">
        <v>77.98</v>
      </c>
      <c r="H39" s="24">
        <f>TRUNC(G39 * (1 + 22.88 / 100), 2)</f>
        <v>95.82</v>
      </c>
      <c r="I39" s="24">
        <f>TRUNC(F39 * H39, 2)</f>
        <v>14121.95</v>
      </c>
      <c r="J39" s="25">
        <f t="shared" si="0"/>
        <v>6.9277848719444327E-2</v>
      </c>
    </row>
    <row r="40" spans="1:10" ht="26.1" customHeight="1" x14ac:dyDescent="0.2">
      <c r="A40" s="19" t="s">
        <v>116</v>
      </c>
      <c r="B40" s="20" t="s">
        <v>117</v>
      </c>
      <c r="C40" s="19" t="s">
        <v>17</v>
      </c>
      <c r="D40" s="21" t="s">
        <v>118</v>
      </c>
      <c r="E40" s="22" t="s">
        <v>36</v>
      </c>
      <c r="F40" s="23">
        <v>147.38</v>
      </c>
      <c r="G40" s="24">
        <v>37.299999999999997</v>
      </c>
      <c r="H40" s="24">
        <f>TRUNC(G40 * (1 + 22.88 / 100), 2)</f>
        <v>45.83</v>
      </c>
      <c r="I40" s="24">
        <f>TRUNC(F40 * H40, 2)</f>
        <v>6754.42</v>
      </c>
      <c r="J40" s="25">
        <f t="shared" si="0"/>
        <v>3.3135061868055697E-2</v>
      </c>
    </row>
    <row r="41" spans="1:10" ht="24" customHeight="1" x14ac:dyDescent="0.2">
      <c r="A41" s="28" t="s">
        <v>119</v>
      </c>
      <c r="B41" s="28"/>
      <c r="C41" s="28"/>
      <c r="D41" s="29" t="s">
        <v>120</v>
      </c>
      <c r="E41" s="29"/>
      <c r="F41" s="30"/>
      <c r="G41" s="29"/>
      <c r="H41" s="29"/>
      <c r="I41" s="31">
        <f>+I42</f>
        <v>1036.3</v>
      </c>
      <c r="J41" s="32">
        <f t="shared" si="0"/>
        <v>5.0837621311476209E-3</v>
      </c>
    </row>
    <row r="42" spans="1:10" ht="24" customHeight="1" x14ac:dyDescent="0.2">
      <c r="A42" s="19" t="s">
        <v>121</v>
      </c>
      <c r="B42" s="20" t="s">
        <v>105</v>
      </c>
      <c r="C42" s="19" t="s">
        <v>28</v>
      </c>
      <c r="D42" s="21" t="s">
        <v>106</v>
      </c>
      <c r="E42" s="22" t="s">
        <v>107</v>
      </c>
      <c r="F42" s="23">
        <v>10</v>
      </c>
      <c r="G42" s="24">
        <v>84.34</v>
      </c>
      <c r="H42" s="24">
        <f>TRUNC(G42 * (1 + 22.88 / 100), 2)</f>
        <v>103.63</v>
      </c>
      <c r="I42" s="24">
        <f>TRUNC(F42 * H42, 2)</f>
        <v>1036.3</v>
      </c>
      <c r="J42" s="25">
        <f t="shared" si="0"/>
        <v>5.0837621311476209E-3</v>
      </c>
    </row>
    <row r="43" spans="1:10" ht="24" customHeight="1" x14ac:dyDescent="0.2">
      <c r="A43" s="28" t="s">
        <v>122</v>
      </c>
      <c r="B43" s="28"/>
      <c r="C43" s="28"/>
      <c r="D43" s="29" t="s">
        <v>123</v>
      </c>
      <c r="E43" s="29"/>
      <c r="F43" s="30"/>
      <c r="G43" s="29"/>
      <c r="H43" s="29"/>
      <c r="I43" s="31">
        <f>SUM(I44:I49)</f>
        <v>7623.91</v>
      </c>
      <c r="J43" s="32">
        <f t="shared" si="0"/>
        <v>3.7400506561109388E-2</v>
      </c>
    </row>
    <row r="44" spans="1:10" ht="26.1" customHeight="1" x14ac:dyDescent="0.2">
      <c r="A44" s="19" t="s">
        <v>124</v>
      </c>
      <c r="B44" s="20" t="s">
        <v>125</v>
      </c>
      <c r="C44" s="19" t="s">
        <v>17</v>
      </c>
      <c r="D44" s="21" t="s">
        <v>126</v>
      </c>
      <c r="E44" s="22" t="s">
        <v>36</v>
      </c>
      <c r="F44" s="23">
        <v>82.46</v>
      </c>
      <c r="G44" s="24">
        <v>2.09</v>
      </c>
      <c r="H44" s="24">
        <f t="shared" ref="H44:H49" si="1">TRUNC(G44 * (1 + 22.88 / 100), 2)</f>
        <v>2.56</v>
      </c>
      <c r="I44" s="24">
        <f t="shared" ref="I44:I49" si="2">TRUNC(F44 * H44, 2)</f>
        <v>211.09</v>
      </c>
      <c r="J44" s="25">
        <f t="shared" si="0"/>
        <v>1.0355412026092361E-3</v>
      </c>
    </row>
    <row r="45" spans="1:10" ht="26.1" customHeight="1" x14ac:dyDescent="0.2">
      <c r="A45" s="19" t="s">
        <v>127</v>
      </c>
      <c r="B45" s="20" t="s">
        <v>128</v>
      </c>
      <c r="C45" s="19" t="s">
        <v>28</v>
      </c>
      <c r="D45" s="21" t="s">
        <v>129</v>
      </c>
      <c r="E45" s="22" t="s">
        <v>36</v>
      </c>
      <c r="F45" s="23">
        <v>82.46</v>
      </c>
      <c r="G45" s="24">
        <v>4.95</v>
      </c>
      <c r="H45" s="24">
        <f t="shared" si="1"/>
        <v>6.08</v>
      </c>
      <c r="I45" s="24">
        <f t="shared" si="2"/>
        <v>501.35</v>
      </c>
      <c r="J45" s="25">
        <f t="shared" si="0"/>
        <v>2.4594655451614976E-3</v>
      </c>
    </row>
    <row r="46" spans="1:10" ht="26.1" customHeight="1" x14ac:dyDescent="0.2">
      <c r="A46" s="19" t="s">
        <v>130</v>
      </c>
      <c r="B46" s="20" t="s">
        <v>131</v>
      </c>
      <c r="C46" s="19" t="s">
        <v>17</v>
      </c>
      <c r="D46" s="21" t="s">
        <v>132</v>
      </c>
      <c r="E46" s="22" t="s">
        <v>36</v>
      </c>
      <c r="F46" s="23">
        <v>82.46</v>
      </c>
      <c r="G46" s="24">
        <v>29.3</v>
      </c>
      <c r="H46" s="24">
        <f t="shared" si="1"/>
        <v>36</v>
      </c>
      <c r="I46" s="24">
        <f t="shared" si="2"/>
        <v>2968.56</v>
      </c>
      <c r="J46" s="25">
        <f t="shared" si="0"/>
        <v>1.4562822456855719E-2</v>
      </c>
    </row>
    <row r="47" spans="1:10" ht="26.1" customHeight="1" x14ac:dyDescent="0.2">
      <c r="A47" s="19" t="s">
        <v>133</v>
      </c>
      <c r="B47" s="20" t="s">
        <v>134</v>
      </c>
      <c r="C47" s="19" t="s">
        <v>17</v>
      </c>
      <c r="D47" s="21" t="s">
        <v>135</v>
      </c>
      <c r="E47" s="22" t="s">
        <v>36</v>
      </c>
      <c r="F47" s="23">
        <v>27.93</v>
      </c>
      <c r="G47" s="24">
        <v>10.91</v>
      </c>
      <c r="H47" s="24">
        <f t="shared" si="1"/>
        <v>13.4</v>
      </c>
      <c r="I47" s="24">
        <f t="shared" si="2"/>
        <v>374.26</v>
      </c>
      <c r="J47" s="25">
        <f t="shared" si="0"/>
        <v>1.8360019446138267E-3</v>
      </c>
    </row>
    <row r="48" spans="1:10" ht="51.95" customHeight="1" x14ac:dyDescent="0.2">
      <c r="A48" s="19" t="s">
        <v>136</v>
      </c>
      <c r="B48" s="20" t="s">
        <v>137</v>
      </c>
      <c r="C48" s="19" t="s">
        <v>17</v>
      </c>
      <c r="D48" s="21" t="s">
        <v>138</v>
      </c>
      <c r="E48" s="22" t="s">
        <v>36</v>
      </c>
      <c r="F48" s="23">
        <v>27.93</v>
      </c>
      <c r="G48" s="24">
        <v>56.08</v>
      </c>
      <c r="H48" s="24">
        <f t="shared" si="1"/>
        <v>68.91</v>
      </c>
      <c r="I48" s="24">
        <f t="shared" si="2"/>
        <v>1924.65</v>
      </c>
      <c r="J48" s="25">
        <f t="shared" si="0"/>
        <v>9.4417280572356172E-3</v>
      </c>
    </row>
    <row r="49" spans="1:10" ht="26.1" customHeight="1" x14ac:dyDescent="0.2">
      <c r="A49" s="19" t="s">
        <v>139</v>
      </c>
      <c r="B49" s="20" t="s">
        <v>140</v>
      </c>
      <c r="C49" s="19" t="s">
        <v>17</v>
      </c>
      <c r="D49" s="21" t="s">
        <v>141</v>
      </c>
      <c r="E49" s="22" t="s">
        <v>103</v>
      </c>
      <c r="F49" s="23">
        <v>200</v>
      </c>
      <c r="G49" s="24">
        <v>6.69</v>
      </c>
      <c r="H49" s="24">
        <f t="shared" si="1"/>
        <v>8.2200000000000006</v>
      </c>
      <c r="I49" s="24">
        <f t="shared" si="2"/>
        <v>1644</v>
      </c>
      <c r="J49" s="25">
        <f t="shared" si="0"/>
        <v>8.0649473546334938E-3</v>
      </c>
    </row>
    <row r="50" spans="1:10" ht="24" customHeight="1" x14ac:dyDescent="0.2">
      <c r="A50" s="28" t="s">
        <v>142</v>
      </c>
      <c r="B50" s="28"/>
      <c r="C50" s="28"/>
      <c r="D50" s="29" t="s">
        <v>143</v>
      </c>
      <c r="E50" s="29"/>
      <c r="F50" s="30"/>
      <c r="G50" s="29"/>
      <c r="H50" s="29"/>
      <c r="I50" s="31">
        <f>SUM(I51:I53)</f>
        <v>593.81999999999994</v>
      </c>
      <c r="J50" s="32">
        <f t="shared" si="0"/>
        <v>2.9130943054309372E-3</v>
      </c>
    </row>
    <row r="51" spans="1:10" ht="39" customHeight="1" x14ac:dyDescent="0.2">
      <c r="A51" s="19" t="s">
        <v>144</v>
      </c>
      <c r="B51" s="20" t="s">
        <v>145</v>
      </c>
      <c r="C51" s="19" t="s">
        <v>17</v>
      </c>
      <c r="D51" s="21" t="s">
        <v>146</v>
      </c>
      <c r="E51" s="22" t="s">
        <v>103</v>
      </c>
      <c r="F51" s="23">
        <v>12</v>
      </c>
      <c r="G51" s="24">
        <v>26.63</v>
      </c>
      <c r="H51" s="24">
        <f>TRUNC(G51 * (1 + 22.88 / 100), 2)</f>
        <v>32.72</v>
      </c>
      <c r="I51" s="24">
        <f>TRUNC(F51 * H51, 2)</f>
        <v>392.64</v>
      </c>
      <c r="J51" s="25">
        <f t="shared" si="0"/>
        <v>1.9261684484934882E-3</v>
      </c>
    </row>
    <row r="52" spans="1:10" ht="39" customHeight="1" x14ac:dyDescent="0.2">
      <c r="A52" s="19" t="s">
        <v>147</v>
      </c>
      <c r="B52" s="20" t="s">
        <v>148</v>
      </c>
      <c r="C52" s="19" t="s">
        <v>17</v>
      </c>
      <c r="D52" s="21" t="s">
        <v>149</v>
      </c>
      <c r="E52" s="22" t="s">
        <v>96</v>
      </c>
      <c r="F52" s="23">
        <v>2</v>
      </c>
      <c r="G52" s="24">
        <v>40.54</v>
      </c>
      <c r="H52" s="24">
        <f>TRUNC(G52 * (1 + 22.88 / 100), 2)</f>
        <v>49.81</v>
      </c>
      <c r="I52" s="24">
        <f>TRUNC(F52 * H52, 2)</f>
        <v>99.62</v>
      </c>
      <c r="J52" s="25">
        <f t="shared" si="0"/>
        <v>4.8870441330206126E-4</v>
      </c>
    </row>
    <row r="53" spans="1:10" ht="39" customHeight="1" x14ac:dyDescent="0.2">
      <c r="A53" s="19" t="s">
        <v>150</v>
      </c>
      <c r="B53" s="20" t="s">
        <v>151</v>
      </c>
      <c r="C53" s="19" t="s">
        <v>17</v>
      </c>
      <c r="D53" s="21" t="s">
        <v>152</v>
      </c>
      <c r="E53" s="22" t="s">
        <v>96</v>
      </c>
      <c r="F53" s="23">
        <v>2</v>
      </c>
      <c r="G53" s="24">
        <v>41.33</v>
      </c>
      <c r="H53" s="24">
        <f>TRUNC(G53 * (1 + 22.88 / 100), 2)</f>
        <v>50.78</v>
      </c>
      <c r="I53" s="24">
        <f>TRUNC(F53 * H53, 2)</f>
        <v>101.56</v>
      </c>
      <c r="J53" s="25">
        <f t="shared" si="0"/>
        <v>4.9822144363538784E-4</v>
      </c>
    </row>
    <row r="54" spans="1:10" ht="24" customHeight="1" x14ac:dyDescent="0.2">
      <c r="A54" s="28" t="s">
        <v>153</v>
      </c>
      <c r="B54" s="28"/>
      <c r="C54" s="28"/>
      <c r="D54" s="29" t="s">
        <v>154</v>
      </c>
      <c r="E54" s="29"/>
      <c r="F54" s="30"/>
      <c r="G54" s="29"/>
      <c r="H54" s="29"/>
      <c r="I54" s="31">
        <f>+I55+I59+I70</f>
        <v>27668.989999999998</v>
      </c>
      <c r="J54" s="32">
        <f t="shared" si="0"/>
        <v>0.13573536965077893</v>
      </c>
    </row>
    <row r="55" spans="1:10" ht="24" customHeight="1" x14ac:dyDescent="0.2">
      <c r="A55" s="14" t="s">
        <v>155</v>
      </c>
      <c r="B55" s="14"/>
      <c r="C55" s="14"/>
      <c r="D55" s="15" t="s">
        <v>75</v>
      </c>
      <c r="E55" s="15"/>
      <c r="F55" s="16"/>
      <c r="G55" s="15"/>
      <c r="H55" s="15"/>
      <c r="I55" s="17">
        <f>SUM(I56:I58)</f>
        <v>4494.49</v>
      </c>
      <c r="J55" s="18">
        <f t="shared" si="0"/>
        <v>2.2048555496305772E-2</v>
      </c>
    </row>
    <row r="56" spans="1:10" ht="24" customHeight="1" x14ac:dyDescent="0.2">
      <c r="A56" s="19" t="s">
        <v>156</v>
      </c>
      <c r="B56" s="20" t="s">
        <v>157</v>
      </c>
      <c r="C56" s="19" t="s">
        <v>17</v>
      </c>
      <c r="D56" s="21" t="s">
        <v>158</v>
      </c>
      <c r="E56" s="22" t="s">
        <v>36</v>
      </c>
      <c r="F56" s="23">
        <v>26.1</v>
      </c>
      <c r="G56" s="24">
        <v>93.98</v>
      </c>
      <c r="H56" s="24">
        <f>TRUNC(G56 * (1 + 22.88 / 100), 2)</f>
        <v>115.48</v>
      </c>
      <c r="I56" s="24">
        <f>TRUNC(F56 * H56, 2)</f>
        <v>3014.02</v>
      </c>
      <c r="J56" s="25">
        <f t="shared" si="0"/>
        <v>1.4785834930542849E-2</v>
      </c>
    </row>
    <row r="57" spans="1:10" ht="26.1" customHeight="1" x14ac:dyDescent="0.2">
      <c r="A57" s="19" t="s">
        <v>159</v>
      </c>
      <c r="B57" s="20" t="s">
        <v>160</v>
      </c>
      <c r="C57" s="19" t="s">
        <v>28</v>
      </c>
      <c r="D57" s="21" t="s">
        <v>161</v>
      </c>
      <c r="E57" s="22" t="s">
        <v>36</v>
      </c>
      <c r="F57" s="23">
        <v>7</v>
      </c>
      <c r="G57" s="24">
        <v>56.98</v>
      </c>
      <c r="H57" s="24">
        <f>TRUNC(G57 * (1 + 22.88 / 100), 2)</f>
        <v>70.010000000000005</v>
      </c>
      <c r="I57" s="24">
        <f>TRUNC(F57 * H57, 2)</f>
        <v>490.07</v>
      </c>
      <c r="J57" s="25">
        <f t="shared" si="0"/>
        <v>2.4041294100275159E-3</v>
      </c>
    </row>
    <row r="58" spans="1:10" ht="24" customHeight="1" x14ac:dyDescent="0.2">
      <c r="A58" s="19" t="s">
        <v>162</v>
      </c>
      <c r="B58" s="20" t="s">
        <v>163</v>
      </c>
      <c r="C58" s="19" t="s">
        <v>28</v>
      </c>
      <c r="D58" s="21" t="s">
        <v>164</v>
      </c>
      <c r="E58" s="22" t="s">
        <v>36</v>
      </c>
      <c r="F58" s="23">
        <v>40</v>
      </c>
      <c r="G58" s="24">
        <v>20.149999999999999</v>
      </c>
      <c r="H58" s="24">
        <f>TRUNC(G58 * (1 + 22.88 / 100), 2)</f>
        <v>24.76</v>
      </c>
      <c r="I58" s="24">
        <f>TRUNC(F58 * H58, 2)</f>
        <v>990.4</v>
      </c>
      <c r="J58" s="25">
        <f t="shared" si="0"/>
        <v>4.8585911557354087E-3</v>
      </c>
    </row>
    <row r="59" spans="1:10" ht="24" customHeight="1" x14ac:dyDescent="0.2">
      <c r="A59" s="14" t="s">
        <v>165</v>
      </c>
      <c r="B59" s="14"/>
      <c r="C59" s="14"/>
      <c r="D59" s="15" t="s">
        <v>166</v>
      </c>
      <c r="E59" s="15"/>
      <c r="F59" s="16"/>
      <c r="G59" s="15"/>
      <c r="H59" s="15"/>
      <c r="I59" s="17">
        <f>SUM(I60:I69)</f>
        <v>22043.829999999998</v>
      </c>
      <c r="J59" s="18">
        <f t="shared" si="0"/>
        <v>0.10814010246015233</v>
      </c>
    </row>
    <row r="60" spans="1:10" ht="26.1" customHeight="1" x14ac:dyDescent="0.2">
      <c r="A60" s="19" t="s">
        <v>167</v>
      </c>
      <c r="B60" s="20" t="s">
        <v>168</v>
      </c>
      <c r="C60" s="19" t="s">
        <v>17</v>
      </c>
      <c r="D60" s="21" t="s">
        <v>169</v>
      </c>
      <c r="E60" s="22" t="s">
        <v>103</v>
      </c>
      <c r="F60" s="23">
        <v>62</v>
      </c>
      <c r="G60" s="24">
        <v>0.79</v>
      </c>
      <c r="H60" s="24">
        <f t="shared" ref="H60:H69" si="3">TRUNC(G60 * (1 + 22.88 / 100), 2)</f>
        <v>0.97</v>
      </c>
      <c r="I60" s="24">
        <f t="shared" ref="I60:I69" si="4">TRUNC(F60 * H60, 2)</f>
        <v>60.14</v>
      </c>
      <c r="J60" s="25">
        <f t="shared" si="0"/>
        <v>2.950279403331255E-4</v>
      </c>
    </row>
    <row r="61" spans="1:10" ht="24" customHeight="1" x14ac:dyDescent="0.2">
      <c r="A61" s="19" t="s">
        <v>170</v>
      </c>
      <c r="B61" s="20" t="s">
        <v>171</v>
      </c>
      <c r="C61" s="19" t="s">
        <v>28</v>
      </c>
      <c r="D61" s="21" t="s">
        <v>172</v>
      </c>
      <c r="E61" s="22" t="s">
        <v>173</v>
      </c>
      <c r="F61" s="23">
        <v>13</v>
      </c>
      <c r="G61" s="24">
        <v>13.93</v>
      </c>
      <c r="H61" s="24">
        <f t="shared" si="3"/>
        <v>17.11</v>
      </c>
      <c r="I61" s="24">
        <f t="shared" si="4"/>
        <v>222.43</v>
      </c>
      <c r="J61" s="25">
        <f t="shared" si="0"/>
        <v>1.0911716788875475E-3</v>
      </c>
    </row>
    <row r="62" spans="1:10" ht="24" customHeight="1" x14ac:dyDescent="0.2">
      <c r="A62" s="19" t="s">
        <v>170</v>
      </c>
      <c r="B62" s="20" t="s">
        <v>174</v>
      </c>
      <c r="C62" s="19" t="s">
        <v>28</v>
      </c>
      <c r="D62" s="21" t="s">
        <v>175</v>
      </c>
      <c r="E62" s="22" t="s">
        <v>176</v>
      </c>
      <c r="F62" s="23">
        <v>15</v>
      </c>
      <c r="G62" s="24">
        <v>165.77</v>
      </c>
      <c r="H62" s="24">
        <f t="shared" si="3"/>
        <v>203.69</v>
      </c>
      <c r="I62" s="24">
        <f t="shared" si="4"/>
        <v>3055.35</v>
      </c>
      <c r="J62" s="25">
        <f t="shared" si="0"/>
        <v>1.4988586922128615E-2</v>
      </c>
    </row>
    <row r="63" spans="1:10" ht="24" customHeight="1" x14ac:dyDescent="0.2">
      <c r="A63" s="19" t="s">
        <v>177</v>
      </c>
      <c r="B63" s="20" t="s">
        <v>178</v>
      </c>
      <c r="C63" s="19" t="s">
        <v>28</v>
      </c>
      <c r="D63" s="21" t="s">
        <v>179</v>
      </c>
      <c r="E63" s="22" t="s">
        <v>103</v>
      </c>
      <c r="F63" s="23">
        <v>69</v>
      </c>
      <c r="G63" s="24">
        <v>10.08</v>
      </c>
      <c r="H63" s="24">
        <f t="shared" si="3"/>
        <v>12.38</v>
      </c>
      <c r="I63" s="24">
        <f t="shared" si="4"/>
        <v>854.22</v>
      </c>
      <c r="J63" s="25">
        <f t="shared" si="0"/>
        <v>4.1905348718217902E-3</v>
      </c>
    </row>
    <row r="64" spans="1:10" ht="24" customHeight="1" x14ac:dyDescent="0.2">
      <c r="A64" s="19" t="s">
        <v>180</v>
      </c>
      <c r="B64" s="20" t="s">
        <v>181</v>
      </c>
      <c r="C64" s="19" t="s">
        <v>28</v>
      </c>
      <c r="D64" s="21" t="s">
        <v>182</v>
      </c>
      <c r="E64" s="22" t="s">
        <v>103</v>
      </c>
      <c r="F64" s="23">
        <v>23</v>
      </c>
      <c r="G64" s="24">
        <v>106.17</v>
      </c>
      <c r="H64" s="24">
        <f t="shared" si="3"/>
        <v>130.46</v>
      </c>
      <c r="I64" s="24">
        <f t="shared" si="4"/>
        <v>3000.58</v>
      </c>
      <c r="J64" s="25">
        <f t="shared" si="0"/>
        <v>1.4719902514212997E-2</v>
      </c>
    </row>
    <row r="65" spans="1:10" ht="24" customHeight="1" x14ac:dyDescent="0.2">
      <c r="A65" s="19" t="s">
        <v>183</v>
      </c>
      <c r="B65" s="20" t="s">
        <v>184</v>
      </c>
      <c r="C65" s="19" t="s">
        <v>28</v>
      </c>
      <c r="D65" s="21" t="s">
        <v>185</v>
      </c>
      <c r="E65" s="22" t="s">
        <v>96</v>
      </c>
      <c r="F65" s="23">
        <v>1</v>
      </c>
      <c r="G65" s="24">
        <v>729.75</v>
      </c>
      <c r="H65" s="24">
        <f t="shared" si="3"/>
        <v>896.71</v>
      </c>
      <c r="I65" s="24">
        <f t="shared" si="4"/>
        <v>896.71</v>
      </c>
      <c r="J65" s="25">
        <f t="shared" si="0"/>
        <v>4.3989774588645983E-3</v>
      </c>
    </row>
    <row r="66" spans="1:10" ht="24" customHeight="1" x14ac:dyDescent="0.2">
      <c r="A66" s="19" t="s">
        <v>186</v>
      </c>
      <c r="B66" s="20" t="s">
        <v>187</v>
      </c>
      <c r="C66" s="19" t="s">
        <v>28</v>
      </c>
      <c r="D66" s="21" t="s">
        <v>188</v>
      </c>
      <c r="E66" s="22" t="s">
        <v>96</v>
      </c>
      <c r="F66" s="23">
        <v>2</v>
      </c>
      <c r="G66" s="24">
        <v>3218.64</v>
      </c>
      <c r="H66" s="24">
        <f t="shared" si="3"/>
        <v>3955.06</v>
      </c>
      <c r="I66" s="24">
        <f t="shared" si="4"/>
        <v>7910.12</v>
      </c>
      <c r="J66" s="25">
        <f t="shared" si="0"/>
        <v>3.8804562876419396E-2</v>
      </c>
    </row>
    <row r="67" spans="1:10" ht="26.1" customHeight="1" x14ac:dyDescent="0.2">
      <c r="A67" s="19" t="s">
        <v>189</v>
      </c>
      <c r="B67" s="20" t="s">
        <v>190</v>
      </c>
      <c r="C67" s="19" t="s">
        <v>28</v>
      </c>
      <c r="D67" s="21" t="s">
        <v>191</v>
      </c>
      <c r="E67" s="22" t="s">
        <v>96</v>
      </c>
      <c r="F67" s="23">
        <v>2</v>
      </c>
      <c r="G67" s="24">
        <v>531.12</v>
      </c>
      <c r="H67" s="24">
        <f t="shared" si="3"/>
        <v>652.64</v>
      </c>
      <c r="I67" s="24">
        <f t="shared" si="4"/>
        <v>1305.28</v>
      </c>
      <c r="J67" s="25">
        <f t="shared" si="0"/>
        <v>6.4032934811776195E-3</v>
      </c>
    </row>
    <row r="68" spans="1:10" ht="24" customHeight="1" x14ac:dyDescent="0.2">
      <c r="A68" s="19" t="s">
        <v>192</v>
      </c>
      <c r="B68" s="20" t="s">
        <v>193</v>
      </c>
      <c r="C68" s="19" t="s">
        <v>28</v>
      </c>
      <c r="D68" s="21" t="s">
        <v>194</v>
      </c>
      <c r="E68" s="22" t="s">
        <v>96</v>
      </c>
      <c r="F68" s="23">
        <v>4</v>
      </c>
      <c r="G68" s="24">
        <v>230.92</v>
      </c>
      <c r="H68" s="24">
        <f t="shared" si="3"/>
        <v>283.75</v>
      </c>
      <c r="I68" s="24">
        <f t="shared" si="4"/>
        <v>1135</v>
      </c>
      <c r="J68" s="25">
        <f t="shared" si="0"/>
        <v>5.5679533135699604E-3</v>
      </c>
    </row>
    <row r="69" spans="1:10" ht="24" customHeight="1" x14ac:dyDescent="0.2">
      <c r="A69" s="19" t="s">
        <v>195</v>
      </c>
      <c r="B69" s="20" t="s">
        <v>196</v>
      </c>
      <c r="C69" s="19" t="s">
        <v>28</v>
      </c>
      <c r="D69" s="21" t="s">
        <v>197</v>
      </c>
      <c r="E69" s="22" t="s">
        <v>103</v>
      </c>
      <c r="F69" s="23">
        <v>53</v>
      </c>
      <c r="G69" s="24">
        <v>55.34</v>
      </c>
      <c r="H69" s="24">
        <f t="shared" si="3"/>
        <v>68</v>
      </c>
      <c r="I69" s="24">
        <f t="shared" si="4"/>
        <v>3604</v>
      </c>
      <c r="J69" s="25">
        <f t="shared" ref="J69:J82" si="5">I69 / 203845.1</f>
        <v>1.7680091402736686E-2</v>
      </c>
    </row>
    <row r="70" spans="1:10" ht="24" customHeight="1" x14ac:dyDescent="0.2">
      <c r="A70" s="14" t="s">
        <v>198</v>
      </c>
      <c r="B70" s="14"/>
      <c r="C70" s="14"/>
      <c r="D70" s="15" t="s">
        <v>199</v>
      </c>
      <c r="E70" s="15"/>
      <c r="F70" s="16"/>
      <c r="G70" s="15"/>
      <c r="H70" s="15"/>
      <c r="I70" s="17">
        <f>SUM(I71:I72)</f>
        <v>1130.67</v>
      </c>
      <c r="J70" s="18">
        <f t="shared" si="5"/>
        <v>5.5467116943208354E-3</v>
      </c>
    </row>
    <row r="71" spans="1:10" ht="39" customHeight="1" x14ac:dyDescent="0.2">
      <c r="A71" s="19" t="s">
        <v>200</v>
      </c>
      <c r="B71" s="20" t="s">
        <v>201</v>
      </c>
      <c r="C71" s="19" t="s">
        <v>17</v>
      </c>
      <c r="D71" s="21" t="s">
        <v>202</v>
      </c>
      <c r="E71" s="22" t="s">
        <v>103</v>
      </c>
      <c r="F71" s="23">
        <v>150</v>
      </c>
      <c r="G71" s="24">
        <v>4.74</v>
      </c>
      <c r="H71" s="24">
        <f>TRUNC(G71 * (1 + 22.88 / 100), 2)</f>
        <v>5.82</v>
      </c>
      <c r="I71" s="24">
        <f>TRUNC(F71 * H71, 2)</f>
        <v>873</v>
      </c>
      <c r="J71" s="25">
        <f t="shared" si="5"/>
        <v>4.2826636499969832E-3</v>
      </c>
    </row>
    <row r="72" spans="1:10" ht="39" customHeight="1" x14ac:dyDescent="0.2">
      <c r="A72" s="19" t="s">
        <v>203</v>
      </c>
      <c r="B72" s="20" t="s">
        <v>204</v>
      </c>
      <c r="C72" s="19" t="s">
        <v>17</v>
      </c>
      <c r="D72" s="21" t="s">
        <v>205</v>
      </c>
      <c r="E72" s="22" t="s">
        <v>103</v>
      </c>
      <c r="F72" s="23">
        <v>21</v>
      </c>
      <c r="G72" s="24">
        <v>9.99</v>
      </c>
      <c r="H72" s="24">
        <f>TRUNC(G72 * (1 + 22.88 / 100), 2)</f>
        <v>12.27</v>
      </c>
      <c r="I72" s="24">
        <f>TRUNC(F72 * H72, 2)</f>
        <v>257.67</v>
      </c>
      <c r="J72" s="25">
        <f t="shared" si="5"/>
        <v>1.2640480443238519E-3</v>
      </c>
    </row>
    <row r="73" spans="1:10" ht="24" customHeight="1" x14ac:dyDescent="0.2">
      <c r="A73" s="28" t="s">
        <v>206</v>
      </c>
      <c r="B73" s="28"/>
      <c r="C73" s="28"/>
      <c r="D73" s="29" t="s">
        <v>207</v>
      </c>
      <c r="E73" s="29"/>
      <c r="F73" s="30"/>
      <c r="G73" s="29"/>
      <c r="H73" s="29"/>
      <c r="I73" s="31">
        <f>SUM(I74:I75)</f>
        <v>23618.43</v>
      </c>
      <c r="J73" s="32">
        <f t="shared" si="5"/>
        <v>0.11586459522451116</v>
      </c>
    </row>
    <row r="74" spans="1:10" ht="39" customHeight="1" x14ac:dyDescent="0.2">
      <c r="A74" s="19" t="s">
        <v>208</v>
      </c>
      <c r="B74" s="20" t="s">
        <v>209</v>
      </c>
      <c r="C74" s="19" t="s">
        <v>17</v>
      </c>
      <c r="D74" s="21" t="s">
        <v>210</v>
      </c>
      <c r="E74" s="22" t="s">
        <v>36</v>
      </c>
      <c r="F74" s="23">
        <v>147.38</v>
      </c>
      <c r="G74" s="24">
        <v>127.7</v>
      </c>
      <c r="H74" s="24">
        <f>TRUNC(G74 * (1 + 22.88 / 100), 2)</f>
        <v>156.91</v>
      </c>
      <c r="I74" s="24">
        <f>TRUNC(F74 * H74, 2)</f>
        <v>23125.39</v>
      </c>
      <c r="J74" s="25">
        <f t="shared" si="5"/>
        <v>0.11344589592783932</v>
      </c>
    </row>
    <row r="75" spans="1:10" ht="26.1" customHeight="1" x14ac:dyDescent="0.2">
      <c r="A75" s="19" t="s">
        <v>211</v>
      </c>
      <c r="B75" s="20" t="s">
        <v>212</v>
      </c>
      <c r="C75" s="19" t="s">
        <v>17</v>
      </c>
      <c r="D75" s="21" t="s">
        <v>213</v>
      </c>
      <c r="E75" s="22" t="s">
        <v>103</v>
      </c>
      <c r="F75" s="23">
        <v>8</v>
      </c>
      <c r="G75" s="24">
        <v>50.16</v>
      </c>
      <c r="H75" s="24">
        <f>TRUNC(G75 * (1 + 22.88 / 100), 2)</f>
        <v>61.63</v>
      </c>
      <c r="I75" s="24">
        <f>TRUNC(F75 * H75, 2)</f>
        <v>493.04</v>
      </c>
      <c r="J75" s="25">
        <f t="shared" si="5"/>
        <v>2.4186992966718358E-3</v>
      </c>
    </row>
    <row r="76" spans="1:10" ht="24" customHeight="1" x14ac:dyDescent="0.2">
      <c r="A76" s="28" t="s">
        <v>214</v>
      </c>
      <c r="B76" s="28"/>
      <c r="C76" s="28"/>
      <c r="D76" s="29" t="s">
        <v>215</v>
      </c>
      <c r="E76" s="29"/>
      <c r="F76" s="30"/>
      <c r="G76" s="29"/>
      <c r="H76" s="29"/>
      <c r="I76" s="31">
        <f>+I77+I79+I81</f>
        <v>7386.119999999999</v>
      </c>
      <c r="J76" s="32">
        <f t="shared" si="5"/>
        <v>3.6233983549273437E-2</v>
      </c>
    </row>
    <row r="77" spans="1:10" ht="24" customHeight="1" x14ac:dyDescent="0.2">
      <c r="A77" s="14" t="s">
        <v>216</v>
      </c>
      <c r="B77" s="14"/>
      <c r="C77" s="14"/>
      <c r="D77" s="15" t="s">
        <v>217</v>
      </c>
      <c r="E77" s="15"/>
      <c r="F77" s="16"/>
      <c r="G77" s="15"/>
      <c r="H77" s="15"/>
      <c r="I77" s="17">
        <f>+I78</f>
        <v>663.88</v>
      </c>
      <c r="J77" s="18">
        <f t="shared" si="5"/>
        <v>3.2567866482932383E-3</v>
      </c>
    </row>
    <row r="78" spans="1:10" ht="24" customHeight="1" x14ac:dyDescent="0.2">
      <c r="A78" s="19" t="s">
        <v>218</v>
      </c>
      <c r="B78" s="20" t="s">
        <v>219</v>
      </c>
      <c r="C78" s="19" t="s">
        <v>17</v>
      </c>
      <c r="D78" s="21" t="s">
        <v>220</v>
      </c>
      <c r="E78" s="22" t="s">
        <v>36</v>
      </c>
      <c r="F78" s="23">
        <v>135.21</v>
      </c>
      <c r="G78" s="24">
        <v>4</v>
      </c>
      <c r="H78" s="24">
        <f>TRUNC(G78 * (1 + 22.88 / 100), 2)</f>
        <v>4.91</v>
      </c>
      <c r="I78" s="24">
        <f>TRUNC(F78 * H78, 2)</f>
        <v>663.88</v>
      </c>
      <c r="J78" s="25">
        <f t="shared" si="5"/>
        <v>3.2567866482932383E-3</v>
      </c>
    </row>
    <row r="79" spans="1:10" ht="24" customHeight="1" x14ac:dyDescent="0.2">
      <c r="A79" s="14" t="s">
        <v>221</v>
      </c>
      <c r="B79" s="14"/>
      <c r="C79" s="14"/>
      <c r="D79" s="15" t="s">
        <v>222</v>
      </c>
      <c r="E79" s="15"/>
      <c r="F79" s="16"/>
      <c r="G79" s="15"/>
      <c r="H79" s="15"/>
      <c r="I79" s="17">
        <f>+I80</f>
        <v>3666.27</v>
      </c>
      <c r="J79" s="18">
        <f t="shared" si="5"/>
        <v>1.7985568453693514E-2</v>
      </c>
    </row>
    <row r="80" spans="1:10" ht="24" customHeight="1" x14ac:dyDescent="0.2">
      <c r="A80" s="19" t="s">
        <v>223</v>
      </c>
      <c r="B80" s="20" t="s">
        <v>224</v>
      </c>
      <c r="C80" s="19" t="s">
        <v>28</v>
      </c>
      <c r="D80" s="21" t="s">
        <v>225</v>
      </c>
      <c r="E80" s="22" t="s">
        <v>55</v>
      </c>
      <c r="F80" s="23">
        <v>1</v>
      </c>
      <c r="G80" s="24">
        <v>2983.62</v>
      </c>
      <c r="H80" s="24">
        <f>TRUNC(G80 * (1 + 22.88 / 100), 2)</f>
        <v>3666.27</v>
      </c>
      <c r="I80" s="24">
        <f>TRUNC(F80 * H80, 2)</f>
        <v>3666.27</v>
      </c>
      <c r="J80" s="25">
        <f t="shared" si="5"/>
        <v>1.7985568453693514E-2</v>
      </c>
    </row>
    <row r="81" spans="1:15" ht="24" customHeight="1" x14ac:dyDescent="0.2">
      <c r="A81" s="14" t="s">
        <v>226</v>
      </c>
      <c r="B81" s="14"/>
      <c r="C81" s="14"/>
      <c r="D81" s="15" t="s">
        <v>227</v>
      </c>
      <c r="E81" s="15"/>
      <c r="F81" s="16"/>
      <c r="G81" s="15"/>
      <c r="H81" s="15"/>
      <c r="I81" s="17">
        <f>+I82</f>
        <v>3055.97</v>
      </c>
      <c r="J81" s="18">
        <f t="shared" si="5"/>
        <v>1.4991628447286688E-2</v>
      </c>
    </row>
    <row r="82" spans="1:15" ht="24" customHeight="1" x14ac:dyDescent="0.2">
      <c r="A82" s="19" t="s">
        <v>228</v>
      </c>
      <c r="B82" s="20" t="s">
        <v>229</v>
      </c>
      <c r="C82" s="19" t="s">
        <v>28</v>
      </c>
      <c r="D82" s="21" t="s">
        <v>230</v>
      </c>
      <c r="E82" s="22" t="s">
        <v>55</v>
      </c>
      <c r="F82" s="23">
        <v>1</v>
      </c>
      <c r="G82" s="24">
        <v>2486.96</v>
      </c>
      <c r="H82" s="24">
        <f>TRUNC(G82 * (1 + 22.88 / 100), 2)</f>
        <v>3055.97</v>
      </c>
      <c r="I82" s="24">
        <f>TRUNC(F82 * H82, 2)</f>
        <v>3055.97</v>
      </c>
      <c r="J82" s="25">
        <f t="shared" si="5"/>
        <v>1.4991628447286688E-2</v>
      </c>
    </row>
    <row r="83" spans="1:15" x14ac:dyDescent="0.2">
      <c r="A83" s="26"/>
      <c r="B83" s="26"/>
      <c r="C83" s="26"/>
      <c r="D83" s="26"/>
      <c r="E83" s="26"/>
      <c r="F83" s="27"/>
      <c r="G83" s="26"/>
      <c r="H83" s="26"/>
      <c r="I83" s="26"/>
      <c r="J83" s="26"/>
      <c r="L83" s="34"/>
      <c r="M83" s="3"/>
      <c r="O83" s="35"/>
    </row>
    <row r="84" spans="1:15" ht="21.75" customHeight="1" x14ac:dyDescent="0.2">
      <c r="A84" s="47"/>
      <c r="B84" s="47"/>
      <c r="C84" s="47"/>
      <c r="D84" s="37"/>
      <c r="E84" s="38"/>
      <c r="F84" s="48" t="s">
        <v>232</v>
      </c>
      <c r="G84" s="49"/>
      <c r="H84" s="50">
        <f>+I76+I73+I54+I50+I43+I41+I37+I33+I30+I26+I16+I5</f>
        <v>201895.18</v>
      </c>
      <c r="I84" s="47"/>
      <c r="J84" s="47"/>
      <c r="L84" s="34"/>
      <c r="M84" s="3"/>
      <c r="O84" s="35"/>
    </row>
    <row r="85" spans="1:15" ht="32.25" customHeight="1" x14ac:dyDescent="0.2">
      <c r="A85" s="5"/>
      <c r="B85" s="5"/>
      <c r="C85" s="5"/>
      <c r="D85" s="5"/>
      <c r="E85" s="5"/>
      <c r="F85" s="6"/>
      <c r="G85" s="5"/>
      <c r="H85" s="5"/>
      <c r="I85" s="5"/>
      <c r="J85" s="33"/>
      <c r="L85" s="34"/>
      <c r="M85" s="3"/>
      <c r="O85" s="35"/>
    </row>
    <row r="86" spans="1:15" ht="69.95" customHeight="1" x14ac:dyDescent="0.2">
      <c r="A86" s="39" t="s">
        <v>231</v>
      </c>
      <c r="B86" s="40"/>
      <c r="C86" s="40"/>
      <c r="D86" s="40"/>
      <c r="E86" s="40"/>
      <c r="F86" s="40"/>
      <c r="G86" s="40"/>
      <c r="H86" s="40"/>
      <c r="I86" s="40"/>
      <c r="J86" s="40"/>
      <c r="L86" s="34"/>
      <c r="M86" s="3"/>
      <c r="O86" s="35"/>
    </row>
  </sheetData>
  <mergeCells count="11">
    <mergeCell ref="N4:O4"/>
    <mergeCell ref="N5:O5"/>
    <mergeCell ref="A84:C84"/>
    <mergeCell ref="F84:G84"/>
    <mergeCell ref="H84:J84"/>
    <mergeCell ref="A86:J86"/>
    <mergeCell ref="B1:D1"/>
    <mergeCell ref="B2:D2"/>
    <mergeCell ref="E1:H2"/>
    <mergeCell ref="I1:J2"/>
    <mergeCell ref="A3:J3"/>
  </mergeCells>
  <pageMargins left="0.5" right="0.5" top="1" bottom="1" header="0.5" footer="0.5"/>
  <pageSetup paperSize="9" fitToHeight="0" orientation="landscape" r:id="rId1"/>
  <headerFooter>
    <oddHeader>&amp;L &amp;CTribunal Regional Eleitoral da Bahia
CNPJ: 05.967.350/0001-45 &amp;R</oddHeader>
    <oddFooter>&amp;L &amp;C  -  - Salvador / BA
 / yuri.almeida@tre-ba.jus.br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licitação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dcterms:created xsi:type="dcterms:W3CDTF">2024-07-10T20:03:54Z</dcterms:created>
  <dcterms:modified xsi:type="dcterms:W3CDTF">2024-09-30T12:18:37Z</dcterms:modified>
</cp:coreProperties>
</file>