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_rels/sheet14.xml.rels" ContentType="application/vnd.openxmlformats-package.relationships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sharedStrings.xml" ContentType="application/vnd.openxmlformats-officedocument.spreadsheetml.sharedStrings+xml"/>
  <Override PartName="/xl/media/image2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3"/>
  </bookViews>
  <sheets>
    <sheet name="atend_I" sheetId="1" state="visible" r:id="rId2"/>
    <sheet name="super_I" sheetId="2" state="visible" r:id="rId3"/>
    <sheet name="atend_II" sheetId="3" state="visible" r:id="rId4"/>
    <sheet name="analista_III" sheetId="4" state="visible" r:id="rId5"/>
    <sheet name="analista_IV" sheetId="5" state="visible" r:id="rId6"/>
    <sheet name="analista_V" sheetId="6" state="visible" r:id="rId7"/>
    <sheet name="analista_VI" sheetId="7" state="visible" r:id="rId8"/>
    <sheet name="analista_VII" sheetId="8" state="visible" r:id="rId9"/>
    <sheet name="analista_VIII" sheetId="9" state="visible" r:id="rId10"/>
    <sheet name="analista_IX" sheetId="10" state="visible" r:id="rId11"/>
    <sheet name="analista_X" sheetId="11" state="visible" r:id="rId12"/>
    <sheet name="lider_II_X" sheetId="12" state="visible" r:id="rId13"/>
    <sheet name="analista_XI" sheetId="13" state="visible" r:id="rId14"/>
    <sheet name="Total" sheetId="14" state="visible" r:id="rId15"/>
  </sheets>
  <definedNames>
    <definedName function="false" hidden="false" localSheetId="13" name="_xlnm.Print_Area" vbProcedure="false">Total!$A$1:$F$43</definedName>
    <definedName function="false" hidden="false" localSheetId="13" name="_xlnm.Print_Titles" vbProcedure="false">Total!$1:$9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<sst xmlns="http://schemas.openxmlformats.org/spreadsheetml/2006/main" count="2517" uniqueCount="166">
  <si>
    <t xml:space="preserve">PLANILHA DE CUSTOS E FORMAÇÃO DE PREÇOS</t>
  </si>
  <si>
    <t xml:space="preserve">Discriminação dos Serviços</t>
  </si>
  <si>
    <t xml:space="preserve">A</t>
  </si>
  <si>
    <t xml:space="preserve">Data de apresentação da proposta</t>
  </si>
  <si>
    <t xml:space="preserve">B</t>
  </si>
  <si>
    <t xml:space="preserve">Município</t>
  </si>
  <si>
    <t xml:space="preserve">C</t>
  </si>
  <si>
    <t xml:space="preserve">Ano do Acordo, Convenção ou Dissídio Coletivo</t>
  </si>
  <si>
    <t xml:space="preserve">D</t>
  </si>
  <si>
    <t xml:space="preserve">Nº de meses de execução contratual</t>
  </si>
  <si>
    <t xml:space="preserve">Identificação do Serviço</t>
  </si>
  <si>
    <t xml:space="preserve">Tipo de Serviço</t>
  </si>
  <si>
    <t xml:space="preserve">Unidade de Medida</t>
  </si>
  <si>
    <t xml:space="preserve">Quantidade total a contratar (em função da unidade de medida)</t>
  </si>
  <si>
    <t xml:space="preserve">Atendente de Equipe Especializada I – Atendimento Remoto ao
Usuário</t>
  </si>
  <si>
    <t xml:space="preserve">posto de serviço</t>
  </si>
  <si>
    <t xml:space="preserve">Dados complementares para composição dos custos referente à mão-de-obra</t>
  </si>
  <si>
    <t xml:space="preserve">Tipo de serviço (mesmo serviço com características distintas)</t>
  </si>
  <si>
    <t xml:space="preserve">Atendente</t>
  </si>
  <si>
    <t xml:space="preserve">Classificação Brasileira de Ocupações (CBO)</t>
  </si>
  <si>
    <t xml:space="preserve">3172-10</t>
  </si>
  <si>
    <t xml:space="preserve">Salário Normativo da Categoria Profissional</t>
  </si>
  <si>
    <t xml:space="preserve">Categoria profissional (vinculada à execução contratual)</t>
  </si>
  <si>
    <t xml:space="preserve">Data base da categoria (dia/mês/ano)</t>
  </si>
  <si>
    <t xml:space="preserve">Módulo 1 - Composição da Remuneração</t>
  </si>
  <si>
    <t xml:space="preserve">Composição da Remuneração</t>
  </si>
  <si>
    <t xml:space="preserve">Valor (R$)</t>
  </si>
  <si>
    <t xml:space="preserve">Salário-Base</t>
  </si>
  <si>
    <t xml:space="preserve">Adicional de Periculosidade</t>
  </si>
  <si>
    <t xml:space="preserve">Adicional de Insalubridade</t>
  </si>
  <si>
    <t xml:space="preserve">Adicional Noturno</t>
  </si>
  <si>
    <t xml:space="preserve">E</t>
  </si>
  <si>
    <t xml:space="preserve">Adicional de Hora Noturna Reduzida</t>
  </si>
  <si>
    <t xml:space="preserve">G</t>
  </si>
  <si>
    <t xml:space="preserve">Outros (especificar)</t>
  </si>
  <si>
    <t xml:space="preserve">Total</t>
  </si>
  <si>
    <t xml:space="preserve">Módulo 2 - Encargos e Benefícios Anuais, Mensais e Diários</t>
  </si>
  <si>
    <t xml:space="preserve">Submódulo 2.1 - 13º (décimo terceiro) Salário, Férias e Adicional de Férias</t>
  </si>
  <si>
    <t xml:space="preserve">2.1</t>
  </si>
  <si>
    <t xml:space="preserve">13º (décimo terceiro) Salário, Férias e Adicional de Férias</t>
  </si>
  <si>
    <t xml:space="preserve">13º (décimo terceiro) Salário</t>
  </si>
  <si>
    <t xml:space="preserve">Férias e Adicional de Férias</t>
  </si>
  <si>
    <t xml:space="preserve">Submódulo 2.2 - Encargos Previdenciários (GPS), Fundo de Garantia por Tempo de Serviço (FGTS) e outras contribuições.</t>
  </si>
  <si>
    <t xml:space="preserve">2.2</t>
  </si>
  <si>
    <t xml:space="preserve">GPS, FGTS e outras contribuições</t>
  </si>
  <si>
    <t xml:space="preserve">Percentual (%)</t>
  </si>
  <si>
    <t xml:space="preserve">INSS</t>
  </si>
  <si>
    <t xml:space="preserve">Salário Educação</t>
  </si>
  <si>
    <t xml:space="preserve">SAT</t>
  </si>
  <si>
    <t xml:space="preserve">SESC ou SESI</t>
  </si>
  <si>
    <t xml:space="preserve">SENAI - SENAC</t>
  </si>
  <si>
    <t xml:space="preserve">F</t>
  </si>
  <si>
    <t xml:space="preserve">SEBRAE</t>
  </si>
  <si>
    <t xml:space="preserve">INCRA</t>
  </si>
  <si>
    <t xml:space="preserve">H</t>
  </si>
  <si>
    <t xml:space="preserve">FGTS</t>
  </si>
  <si>
    <t xml:space="preserve">Total </t>
  </si>
  <si>
    <t xml:space="preserve">Submódulo 2.3 - Benefícios Mensais e Diários.</t>
  </si>
  <si>
    <t xml:space="preserve">2.3</t>
  </si>
  <si>
    <t xml:space="preserve">Benefícios Mensais e Diários</t>
  </si>
  <si>
    <t xml:space="preserve">Transporte</t>
  </si>
  <si>
    <t xml:space="preserve">Auxílio-Refeição/Alimentação</t>
  </si>
  <si>
    <t xml:space="preserve">Assistência médica</t>
  </si>
  <si>
    <t xml:space="preserve">Quadro-Resumo do Módulo 2 - Encargos e Benefícios anuais, mensais e diários</t>
  </si>
  <si>
    <t xml:space="preserve">Encargos e Benefícios Anuais, Mensais e Diários</t>
  </si>
  <si>
    <t xml:space="preserve">Módulo 3 - Provisão para Rescisão</t>
  </si>
  <si>
    <t xml:space="preserve">Provisão para Rescisão</t>
  </si>
  <si>
    <t xml:space="preserve">Aviso Prévio Indenizado</t>
  </si>
  <si>
    <t xml:space="preserve">Incidência do FGTS sobre o Aviso Prévio Indenizado</t>
  </si>
  <si>
    <t xml:space="preserve">Multa do FGTS e contribuição social sobre o Aviso Prévio Indenizado</t>
  </si>
  <si>
    <t xml:space="preserve">Aviso Prévio Trabalhado</t>
  </si>
  <si>
    <t xml:space="preserve">Incidência de GPS, FGTS e outras contribuições sobre o Aviso Prévio Trabalhado</t>
  </si>
  <si>
    <t xml:space="preserve">Multa do FGTS e contribuição social sobre o Aviso Prévio Trabalhado</t>
  </si>
  <si>
    <t xml:space="preserve">Módulo 4 - Custo de Reposição do Profissional Ausente</t>
  </si>
  <si>
    <t xml:space="preserve">Submódulo 4.1 - Substituto nas Ausências Legais</t>
  </si>
  <si>
    <t xml:space="preserve">4.1</t>
  </si>
  <si>
    <t xml:space="preserve">Substituto nas Ausências Legais</t>
  </si>
  <si>
    <t xml:space="preserve">Substituto na cobertura de Férias</t>
  </si>
  <si>
    <t xml:space="preserve">Substituto na cobertura de Ausências Legais</t>
  </si>
  <si>
    <t xml:space="preserve">Substituto na cobertura de Licença-Paternidade</t>
  </si>
  <si>
    <t xml:space="preserve">Substituto na cobertura de Ausência por acidente de trabalho</t>
  </si>
  <si>
    <t xml:space="preserve">Substituto na cobertura de Afastamento Maternidade</t>
  </si>
  <si>
    <t xml:space="preserve">Substituto na cobertura de Outras ausências (especificar)</t>
  </si>
  <si>
    <t xml:space="preserve">Submódulo 4.2 - Substituto na Intrajornada</t>
  </si>
  <si>
    <t xml:space="preserve">4.2</t>
  </si>
  <si>
    <t xml:space="preserve">Substituto na Intrajornada</t>
  </si>
  <si>
    <t xml:space="preserve">Substituto na cobertura de Intervalo para repouso e alimentação</t>
  </si>
  <si>
    <t xml:space="preserve">Quadro-Resumo do Módulo 4 - Custo de Reposição do Profissional Ausente</t>
  </si>
  <si>
    <t xml:space="preserve">Custo de Reposição do Profissional Ausente</t>
  </si>
  <si>
    <t xml:space="preserve">Módulo 5 - Insumos Diversos</t>
  </si>
  <si>
    <t xml:space="preserve">Insumos Diversos</t>
  </si>
  <si>
    <t xml:space="preserve">Uniformes</t>
  </si>
  <si>
    <t xml:space="preserve">Materiais</t>
  </si>
  <si>
    <t xml:space="preserve">Equipamentos</t>
  </si>
  <si>
    <t xml:space="preserve">Assistente Virtual Inteligente (chatbot)</t>
  </si>
  <si>
    <t xml:space="preserve">Módulo 6 - Custos Indiretos, Tributos e Lucro</t>
  </si>
  <si>
    <t xml:space="preserve">Custos Indiretos, Tributos e Lucro</t>
  </si>
  <si>
    <t xml:space="preserve">Custos Indiretos</t>
  </si>
  <si>
    <t xml:space="preserve">Lucro</t>
  </si>
  <si>
    <t xml:space="preserve">Tributos</t>
  </si>
  <si>
    <t xml:space="preserve">C.1. Tributos Federais (especificar)</t>
  </si>
  <si>
    <t xml:space="preserve">C.1.A. PIS</t>
  </si>
  <si>
    <t xml:space="preserve">C.1.B. COFINS</t>
  </si>
  <si>
    <t xml:space="preserve">C.2. Tributos Estaduais (especificar)</t>
  </si>
  <si>
    <t xml:space="preserve">C.3. Tributos Municipais (especificar)</t>
  </si>
  <si>
    <t xml:space="preserve">C.3.A. ISS</t>
  </si>
  <si>
    <t xml:space="preserve">2. QUADRO-RESUMO DO CUSTO POR EMPREGADO</t>
  </si>
  <si>
    <t xml:space="preserve">Mão de obra vinculada à execução contratual (valor por empregado)</t>
  </si>
  <si>
    <t xml:space="preserve">Subtotal (A + B +C+ D + E)</t>
  </si>
  <si>
    <t xml:space="preserve">Módulo 6 – Custos Indiretos, Tributos e Lucro</t>
  </si>
  <si>
    <t xml:space="preserve">Valor Total por Empregado </t>
  </si>
  <si>
    <t xml:space="preserve">Supervisor de Equipe Especializada I – Atendimento Remoto ao
Usuário</t>
  </si>
  <si>
    <t xml:space="preserve">Supervisor</t>
  </si>
  <si>
    <t xml:space="preserve">1425-30</t>
  </si>
  <si>
    <t xml:space="preserve">Atendente de Equipe Especializada II – Atendimento Presencial
ao Usuário</t>
  </si>
  <si>
    <t xml:space="preserve">Analista de Suporte em 3° Nível -  Equipe especializada III – Serviços Microsoft </t>
  </si>
  <si>
    <t xml:space="preserve">Analista</t>
  </si>
  <si>
    <t xml:space="preserve">2124-20</t>
  </si>
  <si>
    <t xml:space="preserve">Analista de Suporte em 3° Nível - Equipe especializada IV – Serviços de Banco de Dados</t>
  </si>
  <si>
    <t xml:space="preserve">Analista de Suporte em 3° Nível - Equipe especializada V – Redes Locais, Metropolitanas e de Longa Distância</t>
  </si>
  <si>
    <t xml:space="preserve">2124-10</t>
  </si>
  <si>
    <t xml:space="preserve">Analista de Suporte em 3° Nível - Equipe especializada VI – Apoio a Processos de Segurança da Informação</t>
  </si>
  <si>
    <t xml:space="preserve">2123-20</t>
  </si>
  <si>
    <t xml:space="preserve">Analista de Suporte em 3° Nível - Equipe especializada VII – Sistemas Operacionais e Orquestração de Servidores</t>
  </si>
  <si>
    <t xml:space="preserve">Analista de Suporte em 3° Nível - Equipe especializada VIII – Suporte e Operação de Sistemas e Aplicações</t>
  </si>
  <si>
    <t xml:space="preserve">Analista de Suporte em 3° Nível - Equipe especializada IX – Apoio ao Gerenciamento de Identidades</t>
  </si>
  <si>
    <t xml:space="preserve">Analista de Suporte em 3° Nível - Equipe especializada X - Serviço de Backup e Armazenamento de Dados</t>
  </si>
  <si>
    <t xml:space="preserve">Líder Técnico Equipes II a X</t>
  </si>
  <si>
    <t xml:space="preserve">1425-05</t>
  </si>
  <si>
    <t xml:space="preserve">Analista de Suporte em 3° Nível - Equipe especializada XI – Monitoramento de Redes, Serviços e Aplicações</t>
  </si>
  <si>
    <t xml:space="preserve">TRIBUNAL REGIONAL ELEITORAL DA BAHIA</t>
  </si>
  <si>
    <t xml:space="preserve">Seção de Análise e Aquisições</t>
  </si>
  <si>
    <t xml:space="preserve">QUADRO RESUMO - VALORES ESTIMADOS</t>
  </si>
  <si>
    <t xml:space="preserve">valor estimado dos profissionais</t>
  </si>
  <si>
    <t xml:space="preserve">item/nível</t>
  </si>
  <si>
    <t xml:space="preserve">profissional</t>
  </si>
  <si>
    <t xml:space="preserve">valor mensal por profissional</t>
  </si>
  <si>
    <t xml:space="preserve">quantidade estimada de profissionais</t>
  </si>
  <si>
    <t xml:space="preserve">valor mensal</t>
  </si>
  <si>
    <t xml:space="preserve">1/N1</t>
  </si>
  <si>
    <t xml:space="preserve">2/N2</t>
  </si>
  <si>
    <t xml:space="preserve">5/N3</t>
  </si>
  <si>
    <t xml:space="preserve">3 e 5/N3</t>
  </si>
  <si>
    <t xml:space="preserve">2/N3</t>
  </si>
  <si>
    <t xml:space="preserve">2 e 5/N3</t>
  </si>
  <si>
    <t xml:space="preserve">4/N3</t>
  </si>
  <si>
    <t xml:space="preserve">valor estimado da HST</t>
  </si>
  <si>
    <t xml:space="preserve">item</t>
  </si>
  <si>
    <t xml:space="preserve">especificação</t>
  </si>
  <si>
    <r>
      <rPr>
        <b val="true"/>
        <sz val="11"/>
        <color rgb="FF000000"/>
        <rFont val="Times New Roman"/>
        <family val="1"/>
        <charset val="1"/>
      </rPr>
      <t xml:space="preserve">valor de referência</t>
    </r>
    <r>
      <rPr>
        <b val="true"/>
        <vertAlign val="superscript"/>
        <sz val="11"/>
        <color rgb="FFFF0000"/>
        <rFont val="Times New Roman"/>
        <family val="1"/>
        <charset val="1"/>
      </rPr>
      <t xml:space="preserve">1</t>
    </r>
  </si>
  <si>
    <t xml:space="preserve">valor da HST</t>
  </si>
  <si>
    <t xml:space="preserve">HST – Hora de Serviço Técnico</t>
  </si>
  <si>
    <r>
      <rPr>
        <b val="true"/>
        <vertAlign val="superscript"/>
        <sz val="11"/>
        <color rgb="FFFF0000"/>
        <rFont val="Times New Roman"/>
        <family val="1"/>
        <charset val="1"/>
      </rPr>
      <t xml:space="preserve">1</t>
    </r>
    <r>
      <rPr>
        <sz val="10"/>
        <rFont val="Times New Roman"/>
        <family val="1"/>
        <charset val="1"/>
      </rPr>
      <t xml:space="preserve">Uma HST – Hora de Serviço Técnico corresponde a uma hora média dos profissionais das equipes III a X</t>
    </r>
  </si>
  <si>
    <t xml:space="preserve">valor estimado serviço regular</t>
  </si>
  <si>
    <t xml:space="preserve">serviço</t>
  </si>
  <si>
    <t xml:space="preserve">unidade de medida</t>
  </si>
  <si>
    <t xml:space="preserve">quantidade de meses</t>
  </si>
  <si>
    <t xml:space="preserve">valor total </t>
  </si>
  <si>
    <t xml:space="preserve">Serviço de Central de Suporte e Serviços (Service Desk) e suporte, sustentação e operação de serviços e infraestrutura de TIC para organização, desenvolvimento, implantação e execução continuada de tarefas compreendendo atividades de suporte técnico remoto de 1º Nível, a usuários de soluções de TIC do TRE-BA, abrangendo a execução de rotinas periódicas, registro, documentação, orientação e esclarecimento de dúvidas, bem como análise, diagnóstico e atendimento de solicitações e incidentes de usuários</t>
  </si>
  <si>
    <t xml:space="preserve">valor fixo mensal</t>
  </si>
  <si>
    <t xml:space="preserve">Serviço de Central de Suporte e Serviços (Service Desk) e suporte, sustentação e operação de serviços e infraestrutura de TIC para organização, desenvolvimento, implantação e execução continuada de tarefas compreendendo atividades de suporte técnico presencial de 2º e 3º Níveis, a usuários de soluções de TIC do TRE-BA, abrangendo a execução de rotinas periódicas, registro, documentação, orientação e esclarecimento de dúvidas, bem como análise, diagnóstico e atendimento de solicitações e incidentes de usuários, sustentação da infraestrutura tecnológica  , conforme especificações e condições deste Termo de Referência e seus Anexos.</t>
  </si>
  <si>
    <t xml:space="preserve">Serviço de Central de Suporte e Serviços (Service Desk) e suporte, sustentação e operação de serviços e infraestrutura de TIC para organização, desenvolvimento, implantação e execução continuada de tarefas compreendendo atividades de suporte técnico remoto de 3º Nível, a usuários de soluções de TIC do TRE-BA, abrangendo a execução de rotinas periódicas, registro, documentação, orientação e esclarecimento de dúvidas, bem como análise, diagnóstico e atendimento de solicitações e incidentes de usuários, sustentação da infraestrutura tecnológica  , conforme especificações e condições deste Termo de Referência e seus Anexos.</t>
  </si>
  <si>
    <t xml:space="preserve">Monitoramento remoto de Redes, Serviços e Aplicações, conforme especificações e condições deste Termo de Referência e seus Anexos. </t>
  </si>
  <si>
    <t xml:space="preserve">Tarefas de demanda – para execução de projetos e atividades não rotineiras, conforme especificações e condições deste Termo de Referência e seus Anexos</t>
  </si>
  <si>
    <t xml:space="preserve">HST - Horas de Serviço Técnico</t>
  </si>
  <si>
    <t xml:space="preserve">Valor total ( 1 + 2 + 3 + 4 + 5 )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</si>
</sst>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_(* #,##0.00_);_(* \(#,##0.00\);_(* \-??_);_(@_)"/>
    <numFmt numFmtId="166" formatCode="_-* #,##0.00_-;\-* #,##0.00_-;_-* \-??_-;_-@_-"/>
    <numFmt numFmtId="167" formatCode="#,##0.00"/>
    <numFmt numFmtId="168" formatCode="0%"/>
    <numFmt numFmtId="169" formatCode="0.00%"/>
    <numFmt numFmtId="170" formatCode="General"/>
    <numFmt numFmtId="171" formatCode="#,##0.0"/>
  </numFmts>
  <fonts count="1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color rgb="FF000000"/>
      <name val="Times New Roman"/>
      <family val="1"/>
      <charset val="1"/>
    </font>
    <font>
      <b val="true"/>
      <sz val="12"/>
      <color rgb="FFFFFFFF"/>
      <name val="Times New Roman"/>
      <family val="1"/>
      <charset val="1"/>
    </font>
    <font>
      <b val="true"/>
      <sz val="10"/>
      <color rgb="FF000000"/>
      <name val="Times New Roman"/>
      <family val="1"/>
      <charset val="1"/>
    </font>
    <font>
      <b val="true"/>
      <i val="true"/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 val="true"/>
      <sz val="11"/>
      <color rgb="FFFFFFFF"/>
      <name val="Times New Roman"/>
      <family val="1"/>
      <charset val="1"/>
    </font>
    <font>
      <b val="true"/>
      <sz val="11"/>
      <name val="Times New Roman"/>
      <family val="1"/>
      <charset val="1"/>
    </font>
    <font>
      <b val="true"/>
      <sz val="11"/>
      <color rgb="FF000000"/>
      <name val="Times New Roman"/>
      <family val="1"/>
      <charset val="1"/>
    </font>
    <font>
      <b val="true"/>
      <vertAlign val="superscript"/>
      <sz val="11"/>
      <color rgb="FFFF0000"/>
      <name val="Times New Roman"/>
      <family val="1"/>
      <charset val="1"/>
    </font>
    <font>
      <sz val="10"/>
      <name val="Times New Roman"/>
      <family val="1"/>
      <charset val="1"/>
    </font>
  </fonts>
  <fills count="7">
    <fill>
      <patternFill patternType="none"/>
    </fill>
    <fill>
      <patternFill patternType="gray125"/>
    </fill>
    <fill>
      <patternFill patternType="solid">
        <fgColor rgb="FF595959"/>
        <bgColor rgb="FF7F7F7F"/>
      </patternFill>
    </fill>
    <fill>
      <patternFill patternType="solid">
        <fgColor rgb="FF7F7F7F"/>
        <bgColor rgb="FF969696"/>
      </patternFill>
    </fill>
    <fill>
      <patternFill patternType="solid">
        <fgColor rgb="FFBFBFBF"/>
        <bgColor rgb="FFE6B9B8"/>
      </patternFill>
    </fill>
    <fill>
      <patternFill patternType="solid">
        <fgColor rgb="FFE6B9B8"/>
        <bgColor rgb="FFBFBFBF"/>
      </patternFill>
    </fill>
    <fill>
      <patternFill patternType="solid">
        <fgColor rgb="FFD9D9D9"/>
        <bgColor rgb="FFBFBFBF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9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6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5" fillId="0" borderId="1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1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4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5" fillId="0" borderId="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7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4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5" fillId="5" borderId="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5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8" fillId="0" borderId="3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5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7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5" fillId="0" borderId="1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6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9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9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1" fontId="9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9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9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12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2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0" borderId="1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9" fillId="0" borderId="1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2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15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Vírgula 2" xfId="21"/>
    <cellStyle name="Vírgula 3" xfId="22"/>
    <cellStyle name="Vírgula 3 2" xfId="23"/>
    <cellStyle name="Vírgula 4" xfId="24"/>
    <cellStyle name="Vírgula 4 2" xfId="25"/>
    <cellStyle name="Vírgula 5" xfId="26"/>
    <cellStyle name="Vírgula 5 2" xfId="27"/>
    <cellStyle name="Vírgula 6" xfId="2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E6B9B8"/>
      <rgbColor rgb="FF3366FF"/>
      <rgbColor rgb="FF33CCCC"/>
      <rgbColor rgb="FF99CC00"/>
      <rgbColor rgb="FFFFCC00"/>
      <rgbColor rgb="FFFF9900"/>
      <rgbColor rgb="FFFF6600"/>
      <rgbColor rgb="FF59595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3161160</xdr:colOff>
      <xdr:row>0</xdr:row>
      <xdr:rowOff>0</xdr:rowOff>
    </xdr:from>
    <xdr:to>
      <xdr:col>1</xdr:col>
      <xdr:colOff>4175280</xdr:colOff>
      <xdr:row>4</xdr:row>
      <xdr:rowOff>129240</xdr:rowOff>
    </xdr:to>
    <xdr:pic>
      <xdr:nvPicPr>
        <xdr:cNvPr id="0" name="Figura 1" descr=""/>
        <xdr:cNvPicPr/>
      </xdr:nvPicPr>
      <xdr:blipFill>
        <a:blip r:embed="rId1"/>
        <a:stretch/>
      </xdr:blipFill>
      <xdr:spPr>
        <a:xfrm>
          <a:off x="4088160" y="0"/>
          <a:ext cx="1014120" cy="83016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4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F156"/>
  <sheetViews>
    <sheetView showFormulas="false" showGridLines="true" showRowColHeaders="true" showZeros="true" rightToLeft="false" tabSelected="false" showOutlineSymbols="true" defaultGridColor="true" view="normal" topLeftCell="A124" colorId="64" zoomScale="115" zoomScaleNormal="115" zoomScalePageLayoutView="100" workbookViewId="0">
      <selection pane="topLeft" activeCell="A13" activeCellId="0" sqref="A13"/>
    </sheetView>
  </sheetViews>
  <sheetFormatPr defaultColWidth="9.13671875" defaultRowHeight="15" zeroHeight="false" outlineLevelRow="0" outlineLevelCol="0"/>
  <cols>
    <col collapsed="false" customWidth="false" hidden="false" outlineLevel="0" max="1" min="1" style="1" width="9.13"/>
    <col collapsed="false" customWidth="true" hidden="false" outlineLevel="0" max="2" min="2" style="1" width="60.29"/>
    <col collapsed="false" customWidth="true" hidden="false" outlineLevel="0" max="3" min="3" style="1" width="18"/>
    <col collapsed="false" customWidth="true" hidden="false" outlineLevel="0" max="4" min="4" style="1" width="21.43"/>
    <col collapsed="false" customWidth="true" hidden="false" outlineLevel="0" max="5" min="5" style="1" width="12.71"/>
    <col collapsed="false" customWidth="true" hidden="false" outlineLevel="0" max="6" min="6" style="1" width="11.99"/>
    <col collapsed="false" customWidth="true" hidden="false" outlineLevel="0" max="7" min="7" style="1" width="15.15"/>
    <col collapsed="false" customWidth="false" hidden="false" outlineLevel="0" max="1024" min="8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</row>
    <row r="2" customFormat="false" ht="15.75" hidden="false" customHeight="false" outlineLevel="0" collapsed="false">
      <c r="A2" s="3"/>
      <c r="B2" s="3"/>
      <c r="C2" s="3"/>
      <c r="D2" s="3"/>
    </row>
    <row r="3" customFormat="false" ht="15" hidden="false" customHeight="false" outlineLevel="0" collapsed="false">
      <c r="A3" s="4" t="s">
        <v>1</v>
      </c>
      <c r="B3" s="4"/>
      <c r="C3" s="4"/>
      <c r="D3" s="4"/>
    </row>
    <row r="4" customFormat="false" ht="15" hidden="false" customHeight="false" outlineLevel="0" collapsed="false">
      <c r="A4" s="5"/>
      <c r="B4" s="5"/>
      <c r="C4" s="5"/>
      <c r="D4" s="5"/>
    </row>
    <row r="5" customFormat="false" ht="15" hidden="false" customHeight="false" outlineLevel="0" collapsed="false">
      <c r="A5" s="6" t="s">
        <v>2</v>
      </c>
      <c r="B5" s="7" t="s">
        <v>3</v>
      </c>
      <c r="C5" s="8"/>
      <c r="D5" s="9"/>
    </row>
    <row r="6" customFormat="false" ht="15" hidden="false" customHeight="false" outlineLevel="0" collapsed="false">
      <c r="A6" s="6" t="s">
        <v>4</v>
      </c>
      <c r="B6" s="7" t="s">
        <v>5</v>
      </c>
      <c r="C6" s="8"/>
      <c r="D6" s="9"/>
    </row>
    <row r="7" customFormat="false" ht="15" hidden="false" customHeight="false" outlineLevel="0" collapsed="false">
      <c r="A7" s="6" t="s">
        <v>6</v>
      </c>
      <c r="B7" s="7" t="s">
        <v>7</v>
      </c>
      <c r="C7" s="8"/>
      <c r="D7" s="9"/>
    </row>
    <row r="8" customFormat="false" ht="15" hidden="false" customHeight="false" outlineLevel="0" collapsed="false">
      <c r="A8" s="6" t="s">
        <v>8</v>
      </c>
      <c r="B8" s="7" t="s">
        <v>9</v>
      </c>
      <c r="C8" s="8"/>
      <c r="D8" s="9"/>
    </row>
    <row r="10" customFormat="false" ht="15" hidden="false" customHeight="false" outlineLevel="0" collapsed="false">
      <c r="A10" s="4" t="s">
        <v>10</v>
      </c>
      <c r="B10" s="4"/>
      <c r="C10" s="4"/>
      <c r="D10" s="4"/>
    </row>
    <row r="11" customFormat="false" ht="15" hidden="false" customHeight="false" outlineLevel="0" collapsed="false">
      <c r="A11" s="5"/>
      <c r="B11" s="5"/>
      <c r="C11" s="5"/>
      <c r="D11" s="5"/>
    </row>
    <row r="12" customFormat="false" ht="38.25" hidden="false" customHeight="true" outlineLevel="0" collapsed="false">
      <c r="A12" s="10" t="s">
        <v>11</v>
      </c>
      <c r="B12" s="10"/>
      <c r="C12" s="10" t="s">
        <v>12</v>
      </c>
      <c r="D12" s="11" t="s">
        <v>13</v>
      </c>
    </row>
    <row r="13" customFormat="false" ht="30" hidden="false" customHeight="true" outlineLevel="0" collapsed="false">
      <c r="A13" s="12" t="s">
        <v>14</v>
      </c>
      <c r="B13" s="12"/>
      <c r="C13" s="9" t="s">
        <v>15</v>
      </c>
      <c r="D13" s="9" t="n">
        <v>8</v>
      </c>
    </row>
    <row r="15" customFormat="false" ht="15" hidden="false" customHeight="false" outlineLevel="0" collapsed="false">
      <c r="A15" s="4" t="s">
        <v>16</v>
      </c>
      <c r="B15" s="4"/>
      <c r="C15" s="4"/>
      <c r="D15" s="4"/>
    </row>
    <row r="16" customFormat="false" ht="15" hidden="false" customHeight="false" outlineLevel="0" collapsed="false">
      <c r="A16" s="5"/>
      <c r="B16" s="5"/>
      <c r="C16" s="5"/>
      <c r="D16" s="5"/>
    </row>
    <row r="17" customFormat="false" ht="15" hidden="false" customHeight="false" outlineLevel="0" collapsed="false">
      <c r="A17" s="6" t="n">
        <v>1</v>
      </c>
      <c r="B17" s="6" t="s">
        <v>17</v>
      </c>
      <c r="C17" s="13" t="s">
        <v>18</v>
      </c>
      <c r="D17" s="13"/>
    </row>
    <row r="18" customFormat="false" ht="15" hidden="false" customHeight="false" outlineLevel="0" collapsed="false">
      <c r="A18" s="6" t="n">
        <v>2</v>
      </c>
      <c r="B18" s="6" t="s">
        <v>19</v>
      </c>
      <c r="C18" s="13" t="s">
        <v>20</v>
      </c>
      <c r="D18" s="13"/>
    </row>
    <row r="19" customFormat="false" ht="15" hidden="false" customHeight="false" outlineLevel="0" collapsed="false">
      <c r="A19" s="6" t="n">
        <v>3</v>
      </c>
      <c r="B19" s="6" t="s">
        <v>21</v>
      </c>
      <c r="C19" s="14" t="n">
        <v>1100</v>
      </c>
      <c r="D19" s="14"/>
    </row>
    <row r="20" customFormat="false" ht="15" hidden="false" customHeight="false" outlineLevel="0" collapsed="false">
      <c r="A20" s="6" t="n">
        <v>4</v>
      </c>
      <c r="B20" s="6" t="s">
        <v>22</v>
      </c>
      <c r="C20" s="13"/>
      <c r="D20" s="13"/>
    </row>
    <row r="21" customFormat="false" ht="15" hidden="false" customHeight="false" outlineLevel="0" collapsed="false">
      <c r="A21" s="6" t="n">
        <v>5</v>
      </c>
      <c r="B21" s="6" t="s">
        <v>23</v>
      </c>
      <c r="C21" s="13"/>
      <c r="D21" s="13"/>
    </row>
    <row r="23" customFormat="false" ht="15" hidden="false" customHeight="false" outlineLevel="0" collapsed="false">
      <c r="A23" s="4" t="s">
        <v>24</v>
      </c>
      <c r="B23" s="4"/>
      <c r="C23" s="4"/>
      <c r="D23" s="4"/>
    </row>
    <row r="25" customFormat="false" ht="12.75" hidden="false" customHeight="true" outlineLevel="0" collapsed="false">
      <c r="A25" s="15" t="n">
        <v>1</v>
      </c>
      <c r="B25" s="15" t="s">
        <v>25</v>
      </c>
      <c r="C25" s="15"/>
      <c r="D25" s="15" t="s">
        <v>26</v>
      </c>
    </row>
    <row r="26" customFormat="false" ht="12.75" hidden="false" customHeight="true" outlineLevel="0" collapsed="false">
      <c r="A26" s="10" t="s">
        <v>2</v>
      </c>
      <c r="B26" s="16" t="s">
        <v>27</v>
      </c>
      <c r="C26" s="16"/>
      <c r="D26" s="17" t="n">
        <v>1385.01</v>
      </c>
    </row>
    <row r="27" customFormat="false" ht="12.75" hidden="false" customHeight="true" outlineLevel="0" collapsed="false">
      <c r="A27" s="10" t="s">
        <v>4</v>
      </c>
      <c r="B27" s="16" t="s">
        <v>28</v>
      </c>
      <c r="C27" s="16"/>
      <c r="D27" s="17"/>
    </row>
    <row r="28" customFormat="false" ht="12.75" hidden="false" customHeight="true" outlineLevel="0" collapsed="false">
      <c r="A28" s="10" t="s">
        <v>6</v>
      </c>
      <c r="B28" s="16" t="s">
        <v>29</v>
      </c>
      <c r="C28" s="16"/>
      <c r="D28" s="17"/>
    </row>
    <row r="29" customFormat="false" ht="12.75" hidden="false" customHeight="true" outlineLevel="0" collapsed="false">
      <c r="A29" s="10" t="s">
        <v>8</v>
      </c>
      <c r="B29" s="16" t="s">
        <v>30</v>
      </c>
      <c r="C29" s="16"/>
      <c r="D29" s="17"/>
    </row>
    <row r="30" customFormat="false" ht="12.75" hidden="false" customHeight="true" outlineLevel="0" collapsed="false">
      <c r="A30" s="10" t="s">
        <v>31</v>
      </c>
      <c r="B30" s="16" t="s">
        <v>32</v>
      </c>
      <c r="C30" s="16"/>
      <c r="D30" s="17"/>
    </row>
    <row r="31" customFormat="false" ht="15" hidden="false" customHeight="false" outlineLevel="0" collapsed="false">
      <c r="A31" s="10"/>
      <c r="B31" s="16"/>
      <c r="C31" s="16"/>
      <c r="D31" s="17"/>
    </row>
    <row r="32" customFormat="false" ht="12.75" hidden="false" customHeight="true" outlineLevel="0" collapsed="false">
      <c r="A32" s="10" t="s">
        <v>33</v>
      </c>
      <c r="B32" s="16" t="s">
        <v>34</v>
      </c>
      <c r="C32" s="16"/>
      <c r="D32" s="17"/>
    </row>
    <row r="33" customFormat="false" ht="12.75" hidden="false" customHeight="true" outlineLevel="0" collapsed="false">
      <c r="A33" s="15" t="s">
        <v>35</v>
      </c>
      <c r="B33" s="15"/>
      <c r="C33" s="15"/>
      <c r="D33" s="18" t="n">
        <f aca="false">SUM(D26:D32)</f>
        <v>1385.01</v>
      </c>
    </row>
    <row r="36" customFormat="false" ht="15" hidden="false" customHeight="false" outlineLevel="0" collapsed="false">
      <c r="A36" s="4" t="s">
        <v>36</v>
      </c>
      <c r="B36" s="4"/>
      <c r="C36" s="4"/>
      <c r="D36" s="4"/>
    </row>
    <row r="37" customFormat="false" ht="15" hidden="false" customHeight="false" outlineLevel="0" collapsed="false">
      <c r="A37" s="19"/>
    </row>
    <row r="38" customFormat="false" ht="15" hidden="false" customHeight="false" outlineLevel="0" collapsed="false">
      <c r="A38" s="20" t="s">
        <v>37</v>
      </c>
      <c r="B38" s="20"/>
      <c r="C38" s="20"/>
      <c r="D38" s="20"/>
    </row>
    <row r="40" customFormat="false" ht="12.75" hidden="false" customHeight="true" outlineLevel="0" collapsed="false">
      <c r="A40" s="15" t="s">
        <v>38</v>
      </c>
      <c r="B40" s="15" t="s">
        <v>39</v>
      </c>
      <c r="C40" s="15"/>
      <c r="D40" s="15" t="s">
        <v>26</v>
      </c>
    </row>
    <row r="41" customFormat="false" ht="15" hidden="false" customHeight="false" outlineLevel="0" collapsed="false">
      <c r="A41" s="10" t="s">
        <v>2</v>
      </c>
      <c r="B41" s="16" t="s">
        <v>40</v>
      </c>
      <c r="C41" s="21" t="n">
        <f aca="false">TRUNC(1/12,4)</f>
        <v>0.0833</v>
      </c>
      <c r="D41" s="17" t="n">
        <f aca="false">TRUNC($D$33*C41,2)</f>
        <v>115.37</v>
      </c>
    </row>
    <row r="42" customFormat="false" ht="15" hidden="false" customHeight="false" outlineLevel="0" collapsed="false">
      <c r="A42" s="10" t="s">
        <v>4</v>
      </c>
      <c r="B42" s="16" t="s">
        <v>41</v>
      </c>
      <c r="C42" s="21" t="n">
        <f aca="false">TRUNC(((1+1/3)/12),4)</f>
        <v>0.1111</v>
      </c>
      <c r="D42" s="17" t="n">
        <f aca="false">TRUNC($D$33*C42,2)</f>
        <v>153.87</v>
      </c>
    </row>
    <row r="43" customFormat="false" ht="12.75" hidden="false" customHeight="true" outlineLevel="0" collapsed="false">
      <c r="A43" s="15" t="s">
        <v>35</v>
      </c>
      <c r="B43" s="15"/>
      <c r="C43" s="22" t="n">
        <f aca="false">SUM(C41:C42)</f>
        <v>0.1944</v>
      </c>
      <c r="D43" s="23" t="n">
        <f aca="false">SUM(D41:D42)</f>
        <v>269.24</v>
      </c>
    </row>
    <row r="46" customFormat="false" ht="12.75" hidden="false" customHeight="true" outlineLevel="0" collapsed="false">
      <c r="A46" s="24" t="s">
        <v>42</v>
      </c>
      <c r="B46" s="24"/>
      <c r="C46" s="24"/>
      <c r="D46" s="24"/>
    </row>
    <row r="48" customFormat="false" ht="15" hidden="false" customHeight="false" outlineLevel="0" collapsed="false">
      <c r="A48" s="15" t="s">
        <v>43</v>
      </c>
      <c r="B48" s="15" t="s">
        <v>44</v>
      </c>
      <c r="C48" s="15" t="s">
        <v>45</v>
      </c>
      <c r="D48" s="15" t="s">
        <v>26</v>
      </c>
    </row>
    <row r="49" customFormat="false" ht="15" hidden="false" customHeight="false" outlineLevel="0" collapsed="false">
      <c r="A49" s="10" t="s">
        <v>2</v>
      </c>
      <c r="B49" s="16" t="s">
        <v>46</v>
      </c>
      <c r="C49" s="25" t="n">
        <v>0.2</v>
      </c>
      <c r="D49" s="17" t="n">
        <f aca="false">TRUNC(($D$33+$D$43)*C49,2)</f>
        <v>330.85</v>
      </c>
    </row>
    <row r="50" customFormat="false" ht="15" hidden="false" customHeight="false" outlineLevel="0" collapsed="false">
      <c r="A50" s="10" t="s">
        <v>4</v>
      </c>
      <c r="B50" s="16" t="s">
        <v>47</v>
      </c>
      <c r="C50" s="25" t="n">
        <v>0.025</v>
      </c>
      <c r="D50" s="17" t="n">
        <f aca="false">TRUNC(($D$33+$D$43)*C50,2)</f>
        <v>41.35</v>
      </c>
    </row>
    <row r="51" customFormat="false" ht="15" hidden="false" customHeight="false" outlineLevel="0" collapsed="false">
      <c r="A51" s="10" t="s">
        <v>6</v>
      </c>
      <c r="B51" s="16" t="s">
        <v>48</v>
      </c>
      <c r="C51" s="26" t="n">
        <v>0.03</v>
      </c>
      <c r="D51" s="17" t="n">
        <f aca="false">TRUNC(($D$33+$D$43)*C51,2)</f>
        <v>49.62</v>
      </c>
    </row>
    <row r="52" customFormat="false" ht="15" hidden="false" customHeight="false" outlineLevel="0" collapsed="false">
      <c r="A52" s="10" t="s">
        <v>8</v>
      </c>
      <c r="B52" s="16" t="s">
        <v>49</v>
      </c>
      <c r="C52" s="25" t="n">
        <v>0.015</v>
      </c>
      <c r="D52" s="17" t="n">
        <f aca="false">TRUNC(($D$33+$D$43)*C52,2)</f>
        <v>24.81</v>
      </c>
    </row>
    <row r="53" customFormat="false" ht="15" hidden="false" customHeight="false" outlineLevel="0" collapsed="false">
      <c r="A53" s="10" t="s">
        <v>31</v>
      </c>
      <c r="B53" s="16" t="s">
        <v>50</v>
      </c>
      <c r="C53" s="25" t="n">
        <v>0.01</v>
      </c>
      <c r="D53" s="17" t="n">
        <f aca="false">TRUNC(($D$33+$D$43)*C53,2)</f>
        <v>16.54</v>
      </c>
    </row>
    <row r="54" customFormat="false" ht="15" hidden="false" customHeight="false" outlineLevel="0" collapsed="false">
      <c r="A54" s="10" t="s">
        <v>51</v>
      </c>
      <c r="B54" s="16" t="s">
        <v>52</v>
      </c>
      <c r="C54" s="25" t="n">
        <v>0.006</v>
      </c>
      <c r="D54" s="17" t="n">
        <f aca="false">TRUNC(($D$33+$D$43)*C54,2)</f>
        <v>9.92</v>
      </c>
    </row>
    <row r="55" customFormat="false" ht="15" hidden="false" customHeight="false" outlineLevel="0" collapsed="false">
      <c r="A55" s="10" t="s">
        <v>33</v>
      </c>
      <c r="B55" s="16" t="s">
        <v>53</v>
      </c>
      <c r="C55" s="25" t="n">
        <v>0.002</v>
      </c>
      <c r="D55" s="17" t="n">
        <f aca="false">TRUNC(($D$33+$D$43)*C55,2)</f>
        <v>3.3</v>
      </c>
    </row>
    <row r="56" customFormat="false" ht="15" hidden="false" customHeight="false" outlineLevel="0" collapsed="false">
      <c r="A56" s="10" t="s">
        <v>54</v>
      </c>
      <c r="B56" s="16" t="s">
        <v>55</v>
      </c>
      <c r="C56" s="25" t="n">
        <v>0.08</v>
      </c>
      <c r="D56" s="17" t="n">
        <f aca="false">TRUNC(($D$33+$D$43)*C56,2)</f>
        <v>132.34</v>
      </c>
    </row>
    <row r="57" customFormat="false" ht="12.75" hidden="false" customHeight="true" outlineLevel="0" collapsed="false">
      <c r="A57" s="15" t="s">
        <v>56</v>
      </c>
      <c r="B57" s="15"/>
      <c r="C57" s="27" t="n">
        <f aca="false">SUM(C49:C56)</f>
        <v>0.368</v>
      </c>
      <c r="D57" s="23" t="n">
        <f aca="false">SUM(D49:D56)</f>
        <v>608.73</v>
      </c>
    </row>
    <row r="60" customFormat="false" ht="15" hidden="false" customHeight="false" outlineLevel="0" collapsed="false">
      <c r="A60" s="20" t="s">
        <v>57</v>
      </c>
      <c r="B60" s="20"/>
      <c r="C60" s="20"/>
      <c r="D60" s="20"/>
    </row>
    <row r="62" customFormat="false" ht="12.75" hidden="false" customHeight="true" outlineLevel="0" collapsed="false">
      <c r="A62" s="15" t="s">
        <v>58</v>
      </c>
      <c r="B62" s="28" t="s">
        <v>59</v>
      </c>
      <c r="C62" s="28"/>
      <c r="D62" s="15" t="s">
        <v>26</v>
      </c>
    </row>
    <row r="63" customFormat="false" ht="12.75" hidden="false" customHeight="true" outlineLevel="0" collapsed="false">
      <c r="A63" s="10" t="s">
        <v>2</v>
      </c>
      <c r="B63" s="16" t="s">
        <v>60</v>
      </c>
      <c r="C63" s="16"/>
      <c r="D63" s="17" t="n">
        <f aca="false">IF((23*2*4.4)-(D26*0.06)&lt;0,0,(23*2*4.4)-(D26*0.06))</f>
        <v>119.2994</v>
      </c>
    </row>
    <row r="64" customFormat="false" ht="12.75" hidden="false" customHeight="true" outlineLevel="0" collapsed="false">
      <c r="A64" s="10" t="s">
        <v>4</v>
      </c>
      <c r="B64" s="16" t="s">
        <v>61</v>
      </c>
      <c r="C64" s="16"/>
      <c r="D64" s="17" t="n">
        <f aca="false">23*(29-2.9)</f>
        <v>600.3</v>
      </c>
    </row>
    <row r="65" customFormat="false" ht="12.75" hidden="false" customHeight="true" outlineLevel="0" collapsed="false">
      <c r="A65" s="10" t="s">
        <v>6</v>
      </c>
      <c r="B65" s="16" t="s">
        <v>62</v>
      </c>
      <c r="C65" s="16"/>
      <c r="D65" s="17" t="n">
        <f aca="false">200*0.7</f>
        <v>140</v>
      </c>
    </row>
    <row r="66" customFormat="false" ht="12.75" hidden="false" customHeight="true" outlineLevel="0" collapsed="false">
      <c r="A66" s="10" t="s">
        <v>8</v>
      </c>
      <c r="B66" s="16" t="s">
        <v>34</v>
      </c>
      <c r="C66" s="16"/>
      <c r="D66" s="17"/>
    </row>
    <row r="67" customFormat="false" ht="12.75" hidden="false" customHeight="true" outlineLevel="0" collapsed="false">
      <c r="A67" s="15" t="s">
        <v>35</v>
      </c>
      <c r="B67" s="15"/>
      <c r="C67" s="15"/>
      <c r="D67" s="23" t="n">
        <f aca="false">SUM(D63:D66)</f>
        <v>859.5994</v>
      </c>
    </row>
    <row r="70" customFormat="false" ht="15" hidden="false" customHeight="false" outlineLevel="0" collapsed="false">
      <c r="A70" s="20" t="s">
        <v>63</v>
      </c>
      <c r="B70" s="20"/>
      <c r="C70" s="20"/>
      <c r="D70" s="20"/>
    </row>
    <row r="72" customFormat="false" ht="12.75" hidden="false" customHeight="true" outlineLevel="0" collapsed="false">
      <c r="A72" s="15" t="n">
        <v>2</v>
      </c>
      <c r="B72" s="28" t="s">
        <v>64</v>
      </c>
      <c r="C72" s="28"/>
      <c r="D72" s="15" t="s">
        <v>26</v>
      </c>
    </row>
    <row r="73" customFormat="false" ht="12.75" hidden="false" customHeight="true" outlineLevel="0" collapsed="false">
      <c r="A73" s="10" t="s">
        <v>38</v>
      </c>
      <c r="B73" s="16" t="s">
        <v>39</v>
      </c>
      <c r="C73" s="16"/>
      <c r="D73" s="29" t="n">
        <f aca="false">D43</f>
        <v>269.24</v>
      </c>
    </row>
    <row r="74" customFormat="false" ht="12.75" hidden="false" customHeight="true" outlineLevel="0" collapsed="false">
      <c r="A74" s="10" t="s">
        <v>43</v>
      </c>
      <c r="B74" s="16" t="s">
        <v>44</v>
      </c>
      <c r="C74" s="16"/>
      <c r="D74" s="29" t="n">
        <f aca="false">D57</f>
        <v>608.73</v>
      </c>
    </row>
    <row r="75" customFormat="false" ht="12.75" hidden="false" customHeight="true" outlineLevel="0" collapsed="false">
      <c r="A75" s="10" t="s">
        <v>58</v>
      </c>
      <c r="B75" s="16" t="s">
        <v>59</v>
      </c>
      <c r="C75" s="16"/>
      <c r="D75" s="29" t="n">
        <f aca="false">D67</f>
        <v>859.5994</v>
      </c>
    </row>
    <row r="76" customFormat="false" ht="12.75" hidden="false" customHeight="true" outlineLevel="0" collapsed="false">
      <c r="A76" s="15" t="s">
        <v>35</v>
      </c>
      <c r="B76" s="15"/>
      <c r="C76" s="15"/>
      <c r="D76" s="23" t="n">
        <f aca="false">SUM(D73:D75)</f>
        <v>1737.5694</v>
      </c>
    </row>
    <row r="77" customFormat="false" ht="15" hidden="false" customHeight="false" outlineLevel="0" collapsed="false">
      <c r="A77" s="30"/>
      <c r="E77" s="31"/>
    </row>
    <row r="79" customFormat="false" ht="15" hidden="false" customHeight="false" outlineLevel="0" collapsed="false">
      <c r="A79" s="4" t="s">
        <v>65</v>
      </c>
      <c r="B79" s="4"/>
      <c r="C79" s="4"/>
      <c r="D79" s="4"/>
      <c r="E79" s="32"/>
    </row>
    <row r="80" customFormat="false" ht="12.75" hidden="false" customHeight="true" outlineLevel="0" collapsed="false">
      <c r="E80" s="31"/>
    </row>
    <row r="81" customFormat="false" ht="12.75" hidden="false" customHeight="true" outlineLevel="0" collapsed="false">
      <c r="A81" s="15" t="n">
        <v>3</v>
      </c>
      <c r="B81" s="28" t="s">
        <v>66</v>
      </c>
      <c r="C81" s="28"/>
      <c r="D81" s="15" t="s">
        <v>26</v>
      </c>
    </row>
    <row r="82" customFormat="false" ht="15" hidden="false" customHeight="false" outlineLevel="0" collapsed="false">
      <c r="A82" s="10" t="s">
        <v>2</v>
      </c>
      <c r="B82" s="33" t="s">
        <v>67</v>
      </c>
      <c r="C82" s="25" t="n">
        <f aca="false">TRUNC(((1/12)*5%),4)</f>
        <v>0.0041</v>
      </c>
      <c r="D82" s="17" t="n">
        <f aca="false">TRUNC($D$33*C82,2)</f>
        <v>5.67</v>
      </c>
    </row>
    <row r="83" customFormat="false" ht="15" hidden="false" customHeight="false" outlineLevel="0" collapsed="false">
      <c r="A83" s="10" t="s">
        <v>4</v>
      </c>
      <c r="B83" s="33" t="s">
        <v>68</v>
      </c>
      <c r="C83" s="25" t="n">
        <v>0.08</v>
      </c>
      <c r="D83" s="17" t="n">
        <f aca="false">TRUNC(D82*C83,2)</f>
        <v>0.45</v>
      </c>
    </row>
    <row r="84" customFormat="false" ht="15" hidden="false" customHeight="false" outlineLevel="0" collapsed="false">
      <c r="A84" s="10" t="s">
        <v>6</v>
      </c>
      <c r="B84" s="33" t="s">
        <v>69</v>
      </c>
      <c r="C84" s="25" t="n">
        <f aca="false">TRUNC(8%*5%*40%,4)</f>
        <v>0.0016</v>
      </c>
      <c r="D84" s="17" t="n">
        <f aca="false">TRUNC($D$33*C84,2)</f>
        <v>2.21</v>
      </c>
    </row>
    <row r="85" customFormat="false" ht="15" hidden="false" customHeight="false" outlineLevel="0" collapsed="false">
      <c r="A85" s="10" t="s">
        <v>8</v>
      </c>
      <c r="B85" s="33" t="s">
        <v>70</v>
      </c>
      <c r="C85" s="25" t="n">
        <f aca="false">TRUNC(((7/30)/12)*95%,4)</f>
        <v>0.0184</v>
      </c>
      <c r="D85" s="17" t="n">
        <f aca="false">TRUNC($D$33*C85,2)</f>
        <v>25.48</v>
      </c>
    </row>
    <row r="86" customFormat="false" ht="25.5" hidden="false" customHeight="false" outlineLevel="0" collapsed="false">
      <c r="A86" s="10" t="s">
        <v>31</v>
      </c>
      <c r="B86" s="33" t="s">
        <v>71</v>
      </c>
      <c r="C86" s="25" t="n">
        <f aca="false">C57</f>
        <v>0.368</v>
      </c>
      <c r="D86" s="17" t="n">
        <f aca="false">TRUNC(D85*C86,2)</f>
        <v>9.37</v>
      </c>
    </row>
    <row r="87" customFormat="false" ht="15" hidden="false" customHeight="false" outlineLevel="0" collapsed="false">
      <c r="A87" s="10" t="s">
        <v>51</v>
      </c>
      <c r="B87" s="33" t="s">
        <v>72</v>
      </c>
      <c r="C87" s="25" t="n">
        <f aca="false">TRUNC(8%*95%*40%,4)</f>
        <v>0.0304</v>
      </c>
      <c r="D87" s="17" t="n">
        <f aca="false">TRUNC($D$33*C87,2)</f>
        <v>42.1</v>
      </c>
    </row>
    <row r="88" customFormat="false" ht="12.75" hidden="false" customHeight="true" outlineLevel="0" collapsed="false">
      <c r="A88" s="15" t="s">
        <v>35</v>
      </c>
      <c r="B88" s="15"/>
      <c r="C88" s="15"/>
      <c r="D88" s="23" t="n">
        <f aca="false">SUM(D82:D87)</f>
        <v>85.28</v>
      </c>
    </row>
    <row r="91" customFormat="false" ht="15" hidden="false" customHeight="false" outlineLevel="0" collapsed="false">
      <c r="A91" s="4" t="s">
        <v>73</v>
      </c>
      <c r="B91" s="4"/>
      <c r="C91" s="4"/>
      <c r="D91" s="4"/>
    </row>
    <row r="94" customFormat="false" ht="15" hidden="false" customHeight="false" outlineLevel="0" collapsed="false">
      <c r="A94" s="20" t="s">
        <v>74</v>
      </c>
      <c r="B94" s="20"/>
      <c r="C94" s="20"/>
      <c r="D94" s="20"/>
    </row>
    <row r="95" customFormat="false" ht="15" hidden="false" customHeight="false" outlineLevel="0" collapsed="false">
      <c r="A95" s="19"/>
    </row>
    <row r="96" customFormat="false" ht="12.75" hidden="false" customHeight="true" outlineLevel="0" collapsed="false">
      <c r="A96" s="15" t="s">
        <v>75</v>
      </c>
      <c r="B96" s="28" t="s">
        <v>76</v>
      </c>
      <c r="C96" s="28"/>
      <c r="D96" s="15" t="s">
        <v>26</v>
      </c>
    </row>
    <row r="97" customFormat="false" ht="15" hidden="false" customHeight="false" outlineLevel="0" collapsed="false">
      <c r="A97" s="10" t="s">
        <v>2</v>
      </c>
      <c r="B97" s="16" t="s">
        <v>77</v>
      </c>
      <c r="C97" s="25" t="n">
        <f aca="false">TRUNC(((1+1/3)/12)/12,4)</f>
        <v>0.0092</v>
      </c>
      <c r="D97" s="17" t="n">
        <f aca="false">TRUNC(($D$33+$D$76+$D$88)*C97,2)</f>
        <v>29.51</v>
      </c>
    </row>
    <row r="98" customFormat="false" ht="15" hidden="false" customHeight="false" outlineLevel="0" collapsed="false">
      <c r="A98" s="10" t="s">
        <v>4</v>
      </c>
      <c r="B98" s="16" t="s">
        <v>78</v>
      </c>
      <c r="C98" s="25" t="n">
        <f aca="false">TRUNC(((2/30)/12),4)</f>
        <v>0.0055</v>
      </c>
      <c r="D98" s="17" t="n">
        <f aca="false">TRUNC(($D$33+$D$76+$D$88)*C98,2)</f>
        <v>17.64</v>
      </c>
    </row>
    <row r="99" customFormat="false" ht="15" hidden="false" customHeight="false" outlineLevel="0" collapsed="false">
      <c r="A99" s="10" t="s">
        <v>6</v>
      </c>
      <c r="B99" s="16" t="s">
        <v>79</v>
      </c>
      <c r="C99" s="25" t="n">
        <f aca="false">TRUNC(((5/30)/12)*2%,4)</f>
        <v>0.0002</v>
      </c>
      <c r="D99" s="17" t="n">
        <f aca="false">TRUNC(($D$33+$D$76+$D$88)*C99,2)</f>
        <v>0.64</v>
      </c>
    </row>
    <row r="100" customFormat="false" ht="15" hidden="false" customHeight="false" outlineLevel="0" collapsed="false">
      <c r="A100" s="10" t="s">
        <v>8</v>
      </c>
      <c r="B100" s="16" t="s">
        <v>80</v>
      </c>
      <c r="C100" s="25" t="n">
        <f aca="false">TRUNC(((15/30)/12)*8%,4)</f>
        <v>0.0033</v>
      </c>
      <c r="D100" s="17" t="n">
        <f aca="false">TRUNC(($D$33+$D$76+$D$88)*C100,2)</f>
        <v>10.58</v>
      </c>
    </row>
    <row r="101" customFormat="false" ht="15" hidden="false" customHeight="false" outlineLevel="0" collapsed="false">
      <c r="A101" s="10" t="s">
        <v>31</v>
      </c>
      <c r="B101" s="16" t="s">
        <v>81</v>
      </c>
      <c r="C101" s="25" t="n">
        <f aca="false">((1+1/3)/12)*3%*(6/12)</f>
        <v>0.00166666666666667</v>
      </c>
      <c r="D101" s="17" t="n">
        <f aca="false">TRUNC(($D$33+$D$76+$D$88)*C101,2)</f>
        <v>5.34</v>
      </c>
    </row>
    <row r="102" customFormat="false" ht="15" hidden="false" customHeight="false" outlineLevel="0" collapsed="false">
      <c r="A102" s="10" t="s">
        <v>51</v>
      </c>
      <c r="B102" s="16" t="s">
        <v>82</v>
      </c>
      <c r="C102" s="25"/>
      <c r="D102" s="17" t="n">
        <f aca="false">TRUNC(($D$33+$D$76+$D$88)*C102,2)</f>
        <v>0</v>
      </c>
    </row>
    <row r="103" customFormat="false" ht="12.75" hidden="false" customHeight="true" outlineLevel="0" collapsed="false">
      <c r="A103" s="15" t="s">
        <v>56</v>
      </c>
      <c r="B103" s="15"/>
      <c r="C103" s="15"/>
      <c r="D103" s="23" t="n">
        <f aca="false">SUM(D97:D102)</f>
        <v>63.71</v>
      </c>
      <c r="E103" s="32"/>
      <c r="F103" s="32"/>
    </row>
    <row r="106" customFormat="false" ht="15" hidden="false" customHeight="false" outlineLevel="0" collapsed="false">
      <c r="A106" s="20" t="s">
        <v>83</v>
      </c>
      <c r="B106" s="20"/>
      <c r="C106" s="20"/>
      <c r="D106" s="20"/>
    </row>
    <row r="107" customFormat="false" ht="15" hidden="false" customHeight="false" outlineLevel="0" collapsed="false">
      <c r="A107" s="19"/>
    </row>
    <row r="108" customFormat="false" ht="12.75" hidden="false" customHeight="true" outlineLevel="0" collapsed="false">
      <c r="A108" s="15" t="s">
        <v>84</v>
      </c>
      <c r="B108" s="28" t="s">
        <v>85</v>
      </c>
      <c r="C108" s="28"/>
      <c r="D108" s="15" t="s">
        <v>26</v>
      </c>
    </row>
    <row r="109" customFormat="false" ht="12.75" hidden="false" customHeight="true" outlineLevel="0" collapsed="false">
      <c r="A109" s="10" t="s">
        <v>2</v>
      </c>
      <c r="B109" s="16" t="s">
        <v>86</v>
      </c>
      <c r="C109" s="16"/>
      <c r="D109" s="17" t="n">
        <f aca="false">((D33+D76+D88)/220)*22*0</f>
        <v>0</v>
      </c>
    </row>
    <row r="110" customFormat="false" ht="12.75" hidden="false" customHeight="true" outlineLevel="0" collapsed="false">
      <c r="A110" s="15" t="s">
        <v>35</v>
      </c>
      <c r="B110" s="15"/>
      <c r="C110" s="15"/>
      <c r="D110" s="23" t="n">
        <f aca="false">SUM(D109)</f>
        <v>0</v>
      </c>
    </row>
    <row r="113" customFormat="false" ht="15" hidden="false" customHeight="false" outlineLevel="0" collapsed="false">
      <c r="A113" s="20" t="s">
        <v>87</v>
      </c>
      <c r="B113" s="20"/>
      <c r="C113" s="20"/>
      <c r="D113" s="20"/>
    </row>
    <row r="114" customFormat="false" ht="15" hidden="false" customHeight="false" outlineLevel="0" collapsed="false">
      <c r="A114" s="19"/>
    </row>
    <row r="115" customFormat="false" ht="12.75" hidden="false" customHeight="true" outlineLevel="0" collapsed="false">
      <c r="A115" s="15" t="n">
        <v>4</v>
      </c>
      <c r="B115" s="15" t="s">
        <v>88</v>
      </c>
      <c r="C115" s="15"/>
      <c r="D115" s="15" t="s">
        <v>26</v>
      </c>
    </row>
    <row r="116" customFormat="false" ht="12.75" hidden="false" customHeight="true" outlineLevel="0" collapsed="false">
      <c r="A116" s="10" t="s">
        <v>75</v>
      </c>
      <c r="B116" s="16" t="s">
        <v>76</v>
      </c>
      <c r="C116" s="16"/>
      <c r="D116" s="29" t="n">
        <f aca="false">D103</f>
        <v>63.71</v>
      </c>
    </row>
    <row r="117" customFormat="false" ht="12.75" hidden="false" customHeight="true" outlineLevel="0" collapsed="false">
      <c r="A117" s="10" t="s">
        <v>84</v>
      </c>
      <c r="B117" s="16" t="s">
        <v>85</v>
      </c>
      <c r="C117" s="16"/>
      <c r="D117" s="29" t="n">
        <f aca="false">D110</f>
        <v>0</v>
      </c>
    </row>
    <row r="118" customFormat="false" ht="12.75" hidden="false" customHeight="true" outlineLevel="0" collapsed="false">
      <c r="A118" s="15" t="s">
        <v>35</v>
      </c>
      <c r="B118" s="15"/>
      <c r="C118" s="15"/>
      <c r="D118" s="23" t="n">
        <f aca="false">SUM(D116:D117)</f>
        <v>63.71</v>
      </c>
    </row>
    <row r="121" customFormat="false" ht="15" hidden="false" customHeight="false" outlineLevel="0" collapsed="false">
      <c r="A121" s="4" t="s">
        <v>89</v>
      </c>
      <c r="B121" s="4"/>
      <c r="C121" s="4"/>
      <c r="D121" s="4"/>
    </row>
    <row r="123" customFormat="false" ht="12.75" hidden="false" customHeight="true" outlineLevel="0" collapsed="false">
      <c r="A123" s="15" t="n">
        <v>5</v>
      </c>
      <c r="B123" s="34" t="s">
        <v>90</v>
      </c>
      <c r="C123" s="34"/>
      <c r="D123" s="15" t="s">
        <v>26</v>
      </c>
    </row>
    <row r="124" customFormat="false" ht="15" hidden="false" customHeight="false" outlineLevel="0" collapsed="false">
      <c r="A124" s="10" t="s">
        <v>2</v>
      </c>
      <c r="B124" s="16" t="s">
        <v>91</v>
      </c>
      <c r="C124" s="16"/>
      <c r="D124" s="17" t="n">
        <v>0.39</v>
      </c>
    </row>
    <row r="125" customFormat="false" ht="15" hidden="false" customHeight="false" outlineLevel="0" collapsed="false">
      <c r="A125" s="10" t="s">
        <v>4</v>
      </c>
      <c r="B125" s="16" t="s">
        <v>92</v>
      </c>
      <c r="C125" s="16"/>
      <c r="D125" s="17"/>
    </row>
    <row r="126" customFormat="false" ht="15" hidden="false" customHeight="false" outlineLevel="0" collapsed="false">
      <c r="A126" s="10" t="s">
        <v>6</v>
      </c>
      <c r="B126" s="16" t="s">
        <v>93</v>
      </c>
      <c r="C126" s="16"/>
      <c r="D126" s="17"/>
    </row>
    <row r="127" customFormat="false" ht="15" hidden="false" customHeight="false" outlineLevel="0" collapsed="false">
      <c r="A127" s="10" t="s">
        <v>8</v>
      </c>
      <c r="B127" s="16" t="s">
        <v>94</v>
      </c>
      <c r="C127" s="16"/>
      <c r="D127" s="17" t="n">
        <v>219.96</v>
      </c>
    </row>
    <row r="128" customFormat="false" ht="12.75" hidden="false" customHeight="true" outlineLevel="0" collapsed="false">
      <c r="A128" s="15" t="s">
        <v>56</v>
      </c>
      <c r="B128" s="15"/>
      <c r="C128" s="15"/>
      <c r="D128" s="18" t="n">
        <f aca="false">SUM(D124:D127)</f>
        <v>220.35</v>
      </c>
    </row>
    <row r="131" customFormat="false" ht="15" hidden="false" customHeight="false" outlineLevel="0" collapsed="false">
      <c r="A131" s="4" t="s">
        <v>95</v>
      </c>
      <c r="B131" s="4"/>
      <c r="C131" s="4"/>
      <c r="D131" s="4"/>
    </row>
    <row r="133" customFormat="false" ht="15" hidden="false" customHeight="false" outlineLevel="0" collapsed="false">
      <c r="A133" s="15" t="n">
        <v>6</v>
      </c>
      <c r="B133" s="34" t="s">
        <v>96</v>
      </c>
      <c r="C133" s="15" t="s">
        <v>45</v>
      </c>
      <c r="D133" s="15" t="s">
        <v>26</v>
      </c>
    </row>
    <row r="134" customFormat="false" ht="15" hidden="false" customHeight="false" outlineLevel="0" collapsed="false">
      <c r="A134" s="10" t="s">
        <v>2</v>
      </c>
      <c r="B134" s="16" t="s">
        <v>97</v>
      </c>
      <c r="C134" s="25" t="n">
        <v>0.05</v>
      </c>
      <c r="D134" s="29" t="n">
        <f aca="false">D154*C134</f>
        <v>174.59597</v>
      </c>
    </row>
    <row r="135" customFormat="false" ht="15" hidden="false" customHeight="false" outlineLevel="0" collapsed="false">
      <c r="A135" s="10" t="s">
        <v>4</v>
      </c>
      <c r="B135" s="16" t="s">
        <v>98</v>
      </c>
      <c r="C135" s="25" t="n">
        <v>0.06</v>
      </c>
      <c r="D135" s="17" t="n">
        <f aca="false">(D154+D134)*C135</f>
        <v>219.9909222</v>
      </c>
    </row>
    <row r="136" customFormat="false" ht="15" hidden="false" customHeight="false" outlineLevel="0" collapsed="false">
      <c r="A136" s="10" t="s">
        <v>6</v>
      </c>
      <c r="B136" s="16" t="s">
        <v>99</v>
      </c>
      <c r="C136" s="21" t="n">
        <f aca="false">SUM(C137:C142)</f>
        <v>0.0865</v>
      </c>
      <c r="D136" s="17" t="n">
        <f aca="false">(D154+D134+D135)*C136/(1-C136)</f>
        <v>368.016195156322</v>
      </c>
    </row>
    <row r="137" customFormat="false" ht="15" hidden="false" customHeight="false" outlineLevel="0" collapsed="false">
      <c r="A137" s="10"/>
      <c r="B137" s="16" t="s">
        <v>100</v>
      </c>
      <c r="C137" s="25"/>
      <c r="D137" s="29" t="n">
        <f aca="false">$D$156*C137</f>
        <v>0</v>
      </c>
    </row>
    <row r="138" customFormat="false" ht="15" hidden="false" customHeight="false" outlineLevel="0" collapsed="false">
      <c r="A138" s="10"/>
      <c r="B138" s="16" t="s">
        <v>101</v>
      </c>
      <c r="C138" s="25" t="n">
        <v>0.0065</v>
      </c>
      <c r="D138" s="29" t="n">
        <f aca="false">$D$156*C138</f>
        <v>27.6543961678161</v>
      </c>
    </row>
    <row r="139" customFormat="false" ht="15" hidden="false" customHeight="false" outlineLevel="0" collapsed="false">
      <c r="A139" s="10"/>
      <c r="B139" s="16" t="s">
        <v>102</v>
      </c>
      <c r="C139" s="25" t="n">
        <v>0.03</v>
      </c>
      <c r="D139" s="29" t="n">
        <f aca="false">$D$156*C139</f>
        <v>127.63567462069</v>
      </c>
    </row>
    <row r="140" customFormat="false" ht="15" hidden="false" customHeight="false" outlineLevel="0" collapsed="false">
      <c r="A140" s="10"/>
      <c r="B140" s="16" t="s">
        <v>103</v>
      </c>
      <c r="C140" s="10"/>
      <c r="D140" s="29" t="n">
        <f aca="false">$D$156*C140</f>
        <v>0</v>
      </c>
    </row>
    <row r="141" customFormat="false" ht="15" hidden="false" customHeight="false" outlineLevel="0" collapsed="false">
      <c r="A141" s="10"/>
      <c r="B141" s="16" t="s">
        <v>104</v>
      </c>
      <c r="C141" s="25"/>
      <c r="D141" s="29" t="n">
        <f aca="false">$D$156*C141</f>
        <v>0</v>
      </c>
    </row>
    <row r="142" customFormat="false" ht="15" hidden="false" customHeight="false" outlineLevel="0" collapsed="false">
      <c r="A142" s="10"/>
      <c r="B142" s="16" t="s">
        <v>105</v>
      </c>
      <c r="C142" s="25" t="n">
        <v>0.05</v>
      </c>
      <c r="D142" s="29" t="n">
        <f aca="false">$D$156*C142</f>
        <v>212.726124367816</v>
      </c>
    </row>
    <row r="143" customFormat="false" ht="13.5" hidden="false" customHeight="true" outlineLevel="0" collapsed="false">
      <c r="A143" s="35" t="s">
        <v>56</v>
      </c>
      <c r="B143" s="35"/>
      <c r="C143" s="36" t="n">
        <f aca="false">(1+C135)*(1+C134)/(1-C136)-1</f>
        <v>0.218390804597701</v>
      </c>
      <c r="D143" s="23" t="n">
        <f aca="false">SUM(D134:D136)</f>
        <v>762.603087356322</v>
      </c>
    </row>
    <row r="146" customFormat="false" ht="15" hidden="false" customHeight="false" outlineLevel="0" collapsed="false">
      <c r="A146" s="4" t="s">
        <v>106</v>
      </c>
      <c r="B146" s="4"/>
      <c r="C146" s="4"/>
      <c r="D146" s="4"/>
    </row>
    <row r="148" customFormat="false" ht="12.75" hidden="false" customHeight="true" outlineLevel="0" collapsed="false">
      <c r="A148" s="15"/>
      <c r="B148" s="15" t="s">
        <v>107</v>
      </c>
      <c r="C148" s="15"/>
      <c r="D148" s="15" t="s">
        <v>26</v>
      </c>
    </row>
    <row r="149" customFormat="false" ht="12.75" hidden="false" customHeight="true" outlineLevel="0" collapsed="false">
      <c r="A149" s="15" t="s">
        <v>2</v>
      </c>
      <c r="B149" s="16" t="s">
        <v>24</v>
      </c>
      <c r="C149" s="16"/>
      <c r="D149" s="37" t="n">
        <f aca="false">D33</f>
        <v>1385.01</v>
      </c>
    </row>
    <row r="150" customFormat="false" ht="12.75" hidden="false" customHeight="true" outlineLevel="0" collapsed="false">
      <c r="A150" s="15" t="s">
        <v>4</v>
      </c>
      <c r="B150" s="16" t="s">
        <v>36</v>
      </c>
      <c r="C150" s="16"/>
      <c r="D150" s="37" t="n">
        <f aca="false">D76</f>
        <v>1737.5694</v>
      </c>
    </row>
    <row r="151" customFormat="false" ht="12.75" hidden="false" customHeight="true" outlineLevel="0" collapsed="false">
      <c r="A151" s="15" t="s">
        <v>6</v>
      </c>
      <c r="B151" s="16" t="s">
        <v>65</v>
      </c>
      <c r="C151" s="16"/>
      <c r="D151" s="37" t="n">
        <f aca="false">D88</f>
        <v>85.28</v>
      </c>
    </row>
    <row r="152" customFormat="false" ht="12.75" hidden="false" customHeight="true" outlineLevel="0" collapsed="false">
      <c r="A152" s="15" t="s">
        <v>8</v>
      </c>
      <c r="B152" s="16" t="s">
        <v>73</v>
      </c>
      <c r="C152" s="16"/>
      <c r="D152" s="37" t="n">
        <f aca="false">D118</f>
        <v>63.71</v>
      </c>
    </row>
    <row r="153" customFormat="false" ht="12.75" hidden="false" customHeight="true" outlineLevel="0" collapsed="false">
      <c r="A153" s="15" t="s">
        <v>31</v>
      </c>
      <c r="B153" s="16" t="s">
        <v>89</v>
      </c>
      <c r="C153" s="16"/>
      <c r="D153" s="37" t="n">
        <f aca="false">D128</f>
        <v>220.35</v>
      </c>
    </row>
    <row r="154" customFormat="false" ht="12.75" hidden="false" customHeight="true" outlineLevel="0" collapsed="false">
      <c r="A154" s="15" t="s">
        <v>108</v>
      </c>
      <c r="B154" s="15"/>
      <c r="C154" s="15"/>
      <c r="D154" s="38" t="n">
        <f aca="false">SUM(D149:D153)</f>
        <v>3491.9194</v>
      </c>
    </row>
    <row r="155" customFormat="false" ht="12.75" hidden="false" customHeight="true" outlineLevel="0" collapsed="false">
      <c r="A155" s="15" t="s">
        <v>51</v>
      </c>
      <c r="B155" s="16" t="s">
        <v>109</v>
      </c>
      <c r="C155" s="16"/>
      <c r="D155" s="39" t="n">
        <f aca="false">D143</f>
        <v>762.603087356322</v>
      </c>
    </row>
    <row r="156" customFormat="false" ht="12.75" hidden="false" customHeight="true" outlineLevel="0" collapsed="false">
      <c r="A156" s="15" t="s">
        <v>110</v>
      </c>
      <c r="B156" s="15"/>
      <c r="C156" s="15"/>
      <c r="D156" s="38" t="n">
        <f aca="false">SUM(D154:D155)</f>
        <v>4254.52248735632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B151:C151"/>
    <mergeCell ref="B152:C152"/>
    <mergeCell ref="B153:C153"/>
    <mergeCell ref="A154:C154"/>
    <mergeCell ref="B155:C155"/>
    <mergeCell ref="A156:C156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F156"/>
  <sheetViews>
    <sheetView showFormulas="false" showGridLines="true" showRowColHeaders="true" showZeros="true" rightToLeft="false" tabSelected="false" showOutlineSymbols="true" defaultGridColor="true" view="normal" topLeftCell="A131" colorId="64" zoomScale="115" zoomScaleNormal="115" zoomScalePageLayoutView="100" workbookViewId="0">
      <selection pane="topLeft" activeCell="A13" activeCellId="0" sqref="A13"/>
    </sheetView>
  </sheetViews>
  <sheetFormatPr defaultColWidth="9.13671875" defaultRowHeight="15" zeroHeight="false" outlineLevelRow="0" outlineLevelCol="0"/>
  <cols>
    <col collapsed="false" customWidth="false" hidden="false" outlineLevel="0" max="1" min="1" style="1" width="9.13"/>
    <col collapsed="false" customWidth="true" hidden="false" outlineLevel="0" max="2" min="2" style="1" width="60.29"/>
    <col collapsed="false" customWidth="true" hidden="false" outlineLevel="0" max="3" min="3" style="1" width="18"/>
    <col collapsed="false" customWidth="true" hidden="false" outlineLevel="0" max="4" min="4" style="1" width="21.43"/>
    <col collapsed="false" customWidth="true" hidden="false" outlineLevel="0" max="5" min="5" style="1" width="12.71"/>
    <col collapsed="false" customWidth="true" hidden="false" outlineLevel="0" max="6" min="6" style="1" width="11.99"/>
    <col collapsed="false" customWidth="true" hidden="false" outlineLevel="0" max="7" min="7" style="1" width="15.15"/>
    <col collapsed="false" customWidth="false" hidden="false" outlineLevel="0" max="1024" min="8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</row>
    <row r="2" customFormat="false" ht="15.75" hidden="false" customHeight="false" outlineLevel="0" collapsed="false">
      <c r="A2" s="3"/>
      <c r="B2" s="3"/>
      <c r="C2" s="3"/>
      <c r="D2" s="3"/>
    </row>
    <row r="3" customFormat="false" ht="15" hidden="false" customHeight="false" outlineLevel="0" collapsed="false">
      <c r="A3" s="4" t="s">
        <v>1</v>
      </c>
      <c r="B3" s="4"/>
      <c r="C3" s="4"/>
      <c r="D3" s="4"/>
    </row>
    <row r="4" customFormat="false" ht="15" hidden="false" customHeight="false" outlineLevel="0" collapsed="false">
      <c r="A4" s="5"/>
      <c r="B4" s="5"/>
      <c r="C4" s="5"/>
      <c r="D4" s="5"/>
    </row>
    <row r="5" customFormat="false" ht="15" hidden="false" customHeight="false" outlineLevel="0" collapsed="false">
      <c r="A5" s="6" t="s">
        <v>2</v>
      </c>
      <c r="B5" s="7" t="s">
        <v>3</v>
      </c>
      <c r="C5" s="8"/>
      <c r="D5" s="9"/>
    </row>
    <row r="6" customFormat="false" ht="15" hidden="false" customHeight="false" outlineLevel="0" collapsed="false">
      <c r="A6" s="6" t="s">
        <v>4</v>
      </c>
      <c r="B6" s="7" t="s">
        <v>5</v>
      </c>
      <c r="C6" s="8"/>
      <c r="D6" s="9"/>
    </row>
    <row r="7" customFormat="false" ht="15" hidden="false" customHeight="false" outlineLevel="0" collapsed="false">
      <c r="A7" s="6" t="s">
        <v>6</v>
      </c>
      <c r="B7" s="7" t="s">
        <v>7</v>
      </c>
      <c r="C7" s="8"/>
      <c r="D7" s="9"/>
    </row>
    <row r="8" customFormat="false" ht="15" hidden="false" customHeight="false" outlineLevel="0" collapsed="false">
      <c r="A8" s="6" t="s">
        <v>8</v>
      </c>
      <c r="B8" s="7" t="s">
        <v>9</v>
      </c>
      <c r="C8" s="8"/>
      <c r="D8" s="9"/>
    </row>
    <row r="10" customFormat="false" ht="15" hidden="false" customHeight="false" outlineLevel="0" collapsed="false">
      <c r="A10" s="4" t="s">
        <v>10</v>
      </c>
      <c r="B10" s="4"/>
      <c r="C10" s="4"/>
      <c r="D10" s="4"/>
    </row>
    <row r="11" customFormat="false" ht="15" hidden="false" customHeight="false" outlineLevel="0" collapsed="false">
      <c r="A11" s="5"/>
      <c r="B11" s="5"/>
      <c r="C11" s="5"/>
      <c r="D11" s="5"/>
    </row>
    <row r="12" customFormat="false" ht="38.25" hidden="false" customHeight="true" outlineLevel="0" collapsed="false">
      <c r="A12" s="10" t="s">
        <v>11</v>
      </c>
      <c r="B12" s="10"/>
      <c r="C12" s="10" t="s">
        <v>12</v>
      </c>
      <c r="D12" s="11" t="s">
        <v>13</v>
      </c>
    </row>
    <row r="13" customFormat="false" ht="30" hidden="false" customHeight="true" outlineLevel="0" collapsed="false">
      <c r="A13" s="12" t="s">
        <v>125</v>
      </c>
      <c r="B13" s="12"/>
      <c r="C13" s="9" t="s">
        <v>15</v>
      </c>
      <c r="D13" s="9" t="n">
        <v>1</v>
      </c>
    </row>
    <row r="15" customFormat="false" ht="15" hidden="false" customHeight="false" outlineLevel="0" collapsed="false">
      <c r="A15" s="4" t="s">
        <v>16</v>
      </c>
      <c r="B15" s="4"/>
      <c r="C15" s="4"/>
      <c r="D15" s="4"/>
    </row>
    <row r="16" customFormat="false" ht="15" hidden="false" customHeight="false" outlineLevel="0" collapsed="false">
      <c r="A16" s="5"/>
      <c r="B16" s="5"/>
      <c r="C16" s="5"/>
      <c r="D16" s="5"/>
    </row>
    <row r="17" customFormat="false" ht="15" hidden="false" customHeight="false" outlineLevel="0" collapsed="false">
      <c r="A17" s="6" t="n">
        <v>1</v>
      </c>
      <c r="B17" s="6" t="s">
        <v>17</v>
      </c>
      <c r="C17" s="13" t="s">
        <v>116</v>
      </c>
      <c r="D17" s="13"/>
    </row>
    <row r="18" customFormat="false" ht="15" hidden="false" customHeight="false" outlineLevel="0" collapsed="false">
      <c r="A18" s="6" t="n">
        <v>2</v>
      </c>
      <c r="B18" s="6" t="s">
        <v>19</v>
      </c>
      <c r="C18" s="13" t="s">
        <v>117</v>
      </c>
      <c r="D18" s="13"/>
    </row>
    <row r="19" customFormat="false" ht="15" hidden="false" customHeight="false" outlineLevel="0" collapsed="false">
      <c r="A19" s="6" t="n">
        <v>3</v>
      </c>
      <c r="B19" s="6" t="s">
        <v>21</v>
      </c>
      <c r="C19" s="14" t="n">
        <v>1100</v>
      </c>
      <c r="D19" s="14"/>
    </row>
    <row r="20" customFormat="false" ht="15" hidden="false" customHeight="false" outlineLevel="0" collapsed="false">
      <c r="A20" s="6" t="n">
        <v>4</v>
      </c>
      <c r="B20" s="6" t="s">
        <v>22</v>
      </c>
      <c r="C20" s="13"/>
      <c r="D20" s="13"/>
    </row>
    <row r="21" customFormat="false" ht="15" hidden="false" customHeight="false" outlineLevel="0" collapsed="false">
      <c r="A21" s="6" t="n">
        <v>5</v>
      </c>
      <c r="B21" s="6" t="s">
        <v>23</v>
      </c>
      <c r="C21" s="13"/>
      <c r="D21" s="13"/>
    </row>
    <row r="23" customFormat="false" ht="15" hidden="false" customHeight="false" outlineLevel="0" collapsed="false">
      <c r="A23" s="4" t="s">
        <v>24</v>
      </c>
      <c r="B23" s="4"/>
      <c r="C23" s="4"/>
      <c r="D23" s="4"/>
    </row>
    <row r="25" customFormat="false" ht="12.75" hidden="false" customHeight="true" outlineLevel="0" collapsed="false">
      <c r="A25" s="15" t="n">
        <v>1</v>
      </c>
      <c r="B25" s="15" t="s">
        <v>25</v>
      </c>
      <c r="C25" s="15"/>
      <c r="D25" s="15" t="s">
        <v>26</v>
      </c>
    </row>
    <row r="26" customFormat="false" ht="12.75" hidden="false" customHeight="true" outlineLevel="0" collapsed="false">
      <c r="A26" s="10" t="s">
        <v>2</v>
      </c>
      <c r="B26" s="16" t="s">
        <v>27</v>
      </c>
      <c r="C26" s="16"/>
      <c r="D26" s="17" t="n">
        <v>3285.75</v>
      </c>
    </row>
    <row r="27" customFormat="false" ht="12.75" hidden="false" customHeight="true" outlineLevel="0" collapsed="false">
      <c r="A27" s="10" t="s">
        <v>4</v>
      </c>
      <c r="B27" s="16" t="s">
        <v>28</v>
      </c>
      <c r="C27" s="16"/>
      <c r="D27" s="17"/>
    </row>
    <row r="28" customFormat="false" ht="12.75" hidden="false" customHeight="true" outlineLevel="0" collapsed="false">
      <c r="A28" s="10" t="s">
        <v>6</v>
      </c>
      <c r="B28" s="16" t="s">
        <v>29</v>
      </c>
      <c r="C28" s="16"/>
      <c r="D28" s="17"/>
    </row>
    <row r="29" customFormat="false" ht="12.75" hidden="false" customHeight="true" outlineLevel="0" collapsed="false">
      <c r="A29" s="10" t="s">
        <v>8</v>
      </c>
      <c r="B29" s="16" t="s">
        <v>30</v>
      </c>
      <c r="C29" s="16"/>
      <c r="D29" s="17"/>
    </row>
    <row r="30" customFormat="false" ht="12.75" hidden="false" customHeight="true" outlineLevel="0" collapsed="false">
      <c r="A30" s="10" t="s">
        <v>31</v>
      </c>
      <c r="B30" s="16" t="s">
        <v>32</v>
      </c>
      <c r="C30" s="16"/>
      <c r="D30" s="17"/>
    </row>
    <row r="31" customFormat="false" ht="15" hidden="false" customHeight="false" outlineLevel="0" collapsed="false">
      <c r="A31" s="10"/>
      <c r="B31" s="16"/>
      <c r="C31" s="16"/>
      <c r="D31" s="17"/>
    </row>
    <row r="32" customFormat="false" ht="12.75" hidden="false" customHeight="true" outlineLevel="0" collapsed="false">
      <c r="A32" s="10" t="s">
        <v>33</v>
      </c>
      <c r="B32" s="16" t="s">
        <v>34</v>
      </c>
      <c r="C32" s="16"/>
      <c r="D32" s="17"/>
    </row>
    <row r="33" customFormat="false" ht="12.75" hidden="false" customHeight="true" outlineLevel="0" collapsed="false">
      <c r="A33" s="15" t="s">
        <v>35</v>
      </c>
      <c r="B33" s="15"/>
      <c r="C33" s="15"/>
      <c r="D33" s="18" t="n">
        <f aca="false">SUM(D26:D32)</f>
        <v>3285.75</v>
      </c>
    </row>
    <row r="36" customFormat="false" ht="15" hidden="false" customHeight="false" outlineLevel="0" collapsed="false">
      <c r="A36" s="4" t="s">
        <v>36</v>
      </c>
      <c r="B36" s="4"/>
      <c r="C36" s="4"/>
      <c r="D36" s="4"/>
    </row>
    <row r="37" customFormat="false" ht="15" hidden="false" customHeight="false" outlineLevel="0" collapsed="false">
      <c r="A37" s="19"/>
    </row>
    <row r="38" customFormat="false" ht="15" hidden="false" customHeight="false" outlineLevel="0" collapsed="false">
      <c r="A38" s="20" t="s">
        <v>37</v>
      </c>
      <c r="B38" s="20"/>
      <c r="C38" s="20"/>
      <c r="D38" s="20"/>
    </row>
    <row r="40" customFormat="false" ht="12.75" hidden="false" customHeight="true" outlineLevel="0" collapsed="false">
      <c r="A40" s="15" t="s">
        <v>38</v>
      </c>
      <c r="B40" s="15" t="s">
        <v>39</v>
      </c>
      <c r="C40" s="15"/>
      <c r="D40" s="15" t="s">
        <v>26</v>
      </c>
    </row>
    <row r="41" customFormat="false" ht="15" hidden="false" customHeight="false" outlineLevel="0" collapsed="false">
      <c r="A41" s="10" t="s">
        <v>2</v>
      </c>
      <c r="B41" s="16" t="s">
        <v>40</v>
      </c>
      <c r="C41" s="21" t="n">
        <f aca="false">TRUNC(1/12,4)</f>
        <v>0.0833</v>
      </c>
      <c r="D41" s="17" t="n">
        <f aca="false">TRUNC($D$33*C41,2)</f>
        <v>273.7</v>
      </c>
    </row>
    <row r="42" customFormat="false" ht="15" hidden="false" customHeight="false" outlineLevel="0" collapsed="false">
      <c r="A42" s="10" t="s">
        <v>4</v>
      </c>
      <c r="B42" s="16" t="s">
        <v>41</v>
      </c>
      <c r="C42" s="21" t="n">
        <f aca="false">TRUNC(((1+1/3)/12),4)</f>
        <v>0.1111</v>
      </c>
      <c r="D42" s="17" t="n">
        <f aca="false">TRUNC($D$33*C42,2)</f>
        <v>365.04</v>
      </c>
    </row>
    <row r="43" customFormat="false" ht="12.75" hidden="false" customHeight="true" outlineLevel="0" collapsed="false">
      <c r="A43" s="15" t="s">
        <v>35</v>
      </c>
      <c r="B43" s="15"/>
      <c r="C43" s="22" t="n">
        <f aca="false">SUM(C41:C42)</f>
        <v>0.1944</v>
      </c>
      <c r="D43" s="23" t="n">
        <f aca="false">SUM(D41:D42)</f>
        <v>638.74</v>
      </c>
    </row>
    <row r="46" customFormat="false" ht="12.75" hidden="false" customHeight="true" outlineLevel="0" collapsed="false">
      <c r="A46" s="24" t="s">
        <v>42</v>
      </c>
      <c r="B46" s="24"/>
      <c r="C46" s="24"/>
      <c r="D46" s="24"/>
    </row>
    <row r="48" customFormat="false" ht="15" hidden="false" customHeight="false" outlineLevel="0" collapsed="false">
      <c r="A48" s="15" t="s">
        <v>43</v>
      </c>
      <c r="B48" s="15" t="s">
        <v>44</v>
      </c>
      <c r="C48" s="15" t="s">
        <v>45</v>
      </c>
      <c r="D48" s="15" t="s">
        <v>26</v>
      </c>
    </row>
    <row r="49" customFormat="false" ht="15" hidden="false" customHeight="false" outlineLevel="0" collapsed="false">
      <c r="A49" s="10" t="s">
        <v>2</v>
      </c>
      <c r="B49" s="16" t="s">
        <v>46</v>
      </c>
      <c r="C49" s="25" t="n">
        <v>0.2</v>
      </c>
      <c r="D49" s="17" t="n">
        <f aca="false">TRUNC(($D$33+$D$43)*C49,2)</f>
        <v>784.89</v>
      </c>
    </row>
    <row r="50" customFormat="false" ht="15" hidden="false" customHeight="false" outlineLevel="0" collapsed="false">
      <c r="A50" s="10" t="s">
        <v>4</v>
      </c>
      <c r="B50" s="16" t="s">
        <v>47</v>
      </c>
      <c r="C50" s="25" t="n">
        <v>0.025</v>
      </c>
      <c r="D50" s="17" t="n">
        <f aca="false">TRUNC(($D$33+$D$43)*C50,2)</f>
        <v>98.11</v>
      </c>
    </row>
    <row r="51" customFormat="false" ht="15" hidden="false" customHeight="false" outlineLevel="0" collapsed="false">
      <c r="A51" s="10" t="s">
        <v>6</v>
      </c>
      <c r="B51" s="16" t="s">
        <v>48</v>
      </c>
      <c r="C51" s="26" t="n">
        <v>0.03</v>
      </c>
      <c r="D51" s="17" t="n">
        <f aca="false">TRUNC(($D$33+$D$43)*C51,2)</f>
        <v>117.73</v>
      </c>
    </row>
    <row r="52" customFormat="false" ht="15" hidden="false" customHeight="false" outlineLevel="0" collapsed="false">
      <c r="A52" s="10" t="s">
        <v>8</v>
      </c>
      <c r="B52" s="16" t="s">
        <v>49</v>
      </c>
      <c r="C52" s="25" t="n">
        <v>0.015</v>
      </c>
      <c r="D52" s="17" t="n">
        <f aca="false">TRUNC(($D$33+$D$43)*C52,2)</f>
        <v>58.86</v>
      </c>
    </row>
    <row r="53" customFormat="false" ht="15" hidden="false" customHeight="false" outlineLevel="0" collapsed="false">
      <c r="A53" s="10" t="s">
        <v>31</v>
      </c>
      <c r="B53" s="16" t="s">
        <v>50</v>
      </c>
      <c r="C53" s="25" t="n">
        <v>0.01</v>
      </c>
      <c r="D53" s="17" t="n">
        <f aca="false">TRUNC(($D$33+$D$43)*C53,2)</f>
        <v>39.24</v>
      </c>
    </row>
    <row r="54" customFormat="false" ht="15" hidden="false" customHeight="false" outlineLevel="0" collapsed="false">
      <c r="A54" s="10" t="s">
        <v>51</v>
      </c>
      <c r="B54" s="16" t="s">
        <v>52</v>
      </c>
      <c r="C54" s="25" t="n">
        <v>0.006</v>
      </c>
      <c r="D54" s="17" t="n">
        <f aca="false">TRUNC(($D$33+$D$43)*C54,2)</f>
        <v>23.54</v>
      </c>
    </row>
    <row r="55" customFormat="false" ht="15" hidden="false" customHeight="false" outlineLevel="0" collapsed="false">
      <c r="A55" s="10" t="s">
        <v>33</v>
      </c>
      <c r="B55" s="16" t="s">
        <v>53</v>
      </c>
      <c r="C55" s="25" t="n">
        <v>0.002</v>
      </c>
      <c r="D55" s="17" t="n">
        <f aca="false">TRUNC(($D$33+$D$43)*C55,2)</f>
        <v>7.84</v>
      </c>
    </row>
    <row r="56" customFormat="false" ht="15" hidden="false" customHeight="false" outlineLevel="0" collapsed="false">
      <c r="A56" s="10" t="s">
        <v>54</v>
      </c>
      <c r="B56" s="16" t="s">
        <v>55</v>
      </c>
      <c r="C56" s="25" t="n">
        <v>0.08</v>
      </c>
      <c r="D56" s="17" t="n">
        <f aca="false">TRUNC(($D$33+$D$43)*C56,2)</f>
        <v>313.95</v>
      </c>
    </row>
    <row r="57" customFormat="false" ht="12.75" hidden="false" customHeight="true" outlineLevel="0" collapsed="false">
      <c r="A57" s="15" t="s">
        <v>56</v>
      </c>
      <c r="B57" s="15"/>
      <c r="C57" s="27" t="n">
        <f aca="false">SUM(C49:C56)</f>
        <v>0.368</v>
      </c>
      <c r="D57" s="23" t="n">
        <f aca="false">SUM(D49:D56)</f>
        <v>1444.16</v>
      </c>
    </row>
    <row r="60" customFormat="false" ht="15" hidden="false" customHeight="false" outlineLevel="0" collapsed="false">
      <c r="A60" s="20" t="s">
        <v>57</v>
      </c>
      <c r="B60" s="20"/>
      <c r="C60" s="20"/>
      <c r="D60" s="20"/>
    </row>
    <row r="62" customFormat="false" ht="12.75" hidden="false" customHeight="true" outlineLevel="0" collapsed="false">
      <c r="A62" s="15" t="s">
        <v>58</v>
      </c>
      <c r="B62" s="28" t="s">
        <v>59</v>
      </c>
      <c r="C62" s="28"/>
      <c r="D62" s="15" t="s">
        <v>26</v>
      </c>
    </row>
    <row r="63" customFormat="false" ht="12.75" hidden="false" customHeight="true" outlineLevel="0" collapsed="false">
      <c r="A63" s="10" t="s">
        <v>2</v>
      </c>
      <c r="B63" s="16" t="s">
        <v>60</v>
      </c>
      <c r="C63" s="16"/>
      <c r="D63" s="17" t="n">
        <f aca="false">IF((23*2*4.4)-(D26*0.06)&lt;0,0,(23*2*4.4)-(D26*0.06))</f>
        <v>5.25500000000002</v>
      </c>
    </row>
    <row r="64" customFormat="false" ht="12.75" hidden="false" customHeight="true" outlineLevel="0" collapsed="false">
      <c r="A64" s="10" t="s">
        <v>4</v>
      </c>
      <c r="B64" s="16" t="s">
        <v>61</v>
      </c>
      <c r="C64" s="16"/>
      <c r="D64" s="17" t="n">
        <f aca="false">23*(29-2.9)</f>
        <v>600.3</v>
      </c>
    </row>
    <row r="65" customFormat="false" ht="12.75" hidden="false" customHeight="true" outlineLevel="0" collapsed="false">
      <c r="A65" s="10" t="s">
        <v>6</v>
      </c>
      <c r="B65" s="16" t="s">
        <v>62</v>
      </c>
      <c r="C65" s="16"/>
      <c r="D65" s="17" t="n">
        <f aca="false">200*0.7</f>
        <v>140</v>
      </c>
    </row>
    <row r="66" customFormat="false" ht="12.75" hidden="false" customHeight="true" outlineLevel="0" collapsed="false">
      <c r="A66" s="10" t="s">
        <v>8</v>
      </c>
      <c r="B66" s="16" t="s">
        <v>34</v>
      </c>
      <c r="C66" s="16"/>
      <c r="D66" s="17"/>
    </row>
    <row r="67" customFormat="false" ht="12.75" hidden="false" customHeight="true" outlineLevel="0" collapsed="false">
      <c r="A67" s="15" t="s">
        <v>35</v>
      </c>
      <c r="B67" s="15"/>
      <c r="C67" s="15"/>
      <c r="D67" s="23" t="n">
        <f aca="false">SUM(D63:D66)</f>
        <v>745.555</v>
      </c>
    </row>
    <row r="70" customFormat="false" ht="15" hidden="false" customHeight="false" outlineLevel="0" collapsed="false">
      <c r="A70" s="20" t="s">
        <v>63</v>
      </c>
      <c r="B70" s="20"/>
      <c r="C70" s="20"/>
      <c r="D70" s="20"/>
    </row>
    <row r="72" customFormat="false" ht="12.75" hidden="false" customHeight="true" outlineLevel="0" collapsed="false">
      <c r="A72" s="15" t="n">
        <v>2</v>
      </c>
      <c r="B72" s="28" t="s">
        <v>64</v>
      </c>
      <c r="C72" s="28"/>
      <c r="D72" s="15" t="s">
        <v>26</v>
      </c>
    </row>
    <row r="73" customFormat="false" ht="12.75" hidden="false" customHeight="true" outlineLevel="0" collapsed="false">
      <c r="A73" s="10" t="s">
        <v>38</v>
      </c>
      <c r="B73" s="16" t="s">
        <v>39</v>
      </c>
      <c r="C73" s="16"/>
      <c r="D73" s="29" t="n">
        <f aca="false">D43</f>
        <v>638.74</v>
      </c>
    </row>
    <row r="74" customFormat="false" ht="12.75" hidden="false" customHeight="true" outlineLevel="0" collapsed="false">
      <c r="A74" s="10" t="s">
        <v>43</v>
      </c>
      <c r="B74" s="16" t="s">
        <v>44</v>
      </c>
      <c r="C74" s="16"/>
      <c r="D74" s="29" t="n">
        <f aca="false">D57</f>
        <v>1444.16</v>
      </c>
    </row>
    <row r="75" customFormat="false" ht="12.75" hidden="false" customHeight="true" outlineLevel="0" collapsed="false">
      <c r="A75" s="10" t="s">
        <v>58</v>
      </c>
      <c r="B75" s="16" t="s">
        <v>59</v>
      </c>
      <c r="C75" s="16"/>
      <c r="D75" s="29" t="n">
        <f aca="false">D67</f>
        <v>745.555</v>
      </c>
    </row>
    <row r="76" customFormat="false" ht="12.75" hidden="false" customHeight="true" outlineLevel="0" collapsed="false">
      <c r="A76" s="15" t="s">
        <v>35</v>
      </c>
      <c r="B76" s="15"/>
      <c r="C76" s="15"/>
      <c r="D76" s="23" t="n">
        <f aca="false">SUM(D73:D75)</f>
        <v>2828.455</v>
      </c>
    </row>
    <row r="77" customFormat="false" ht="15" hidden="false" customHeight="false" outlineLevel="0" collapsed="false">
      <c r="A77" s="30"/>
      <c r="E77" s="31"/>
    </row>
    <row r="79" customFormat="false" ht="15" hidden="false" customHeight="false" outlineLevel="0" collapsed="false">
      <c r="A79" s="4" t="s">
        <v>65</v>
      </c>
      <c r="B79" s="4"/>
      <c r="C79" s="4"/>
      <c r="D79" s="4"/>
      <c r="E79" s="32"/>
    </row>
    <row r="80" customFormat="false" ht="12.75" hidden="false" customHeight="true" outlineLevel="0" collapsed="false">
      <c r="E80" s="31"/>
    </row>
    <row r="81" customFormat="false" ht="12.75" hidden="false" customHeight="true" outlineLevel="0" collapsed="false">
      <c r="A81" s="15" t="n">
        <v>3</v>
      </c>
      <c r="B81" s="28" t="s">
        <v>66</v>
      </c>
      <c r="C81" s="28"/>
      <c r="D81" s="15" t="s">
        <v>26</v>
      </c>
    </row>
    <row r="82" customFormat="false" ht="15" hidden="false" customHeight="false" outlineLevel="0" collapsed="false">
      <c r="A82" s="10" t="s">
        <v>2</v>
      </c>
      <c r="B82" s="33" t="s">
        <v>67</v>
      </c>
      <c r="C82" s="25" t="n">
        <f aca="false">TRUNC(((1/12)*5%),4)</f>
        <v>0.0041</v>
      </c>
      <c r="D82" s="17" t="n">
        <f aca="false">TRUNC($D$33*C82,2)</f>
        <v>13.47</v>
      </c>
    </row>
    <row r="83" customFormat="false" ht="15" hidden="false" customHeight="false" outlineLevel="0" collapsed="false">
      <c r="A83" s="10" t="s">
        <v>4</v>
      </c>
      <c r="B83" s="33" t="s">
        <v>68</v>
      </c>
      <c r="C83" s="25" t="n">
        <v>0.08</v>
      </c>
      <c r="D83" s="17" t="n">
        <f aca="false">TRUNC(D82*C83,2)</f>
        <v>1.07</v>
      </c>
    </row>
    <row r="84" customFormat="false" ht="15" hidden="false" customHeight="false" outlineLevel="0" collapsed="false">
      <c r="A84" s="10" t="s">
        <v>6</v>
      </c>
      <c r="B84" s="33" t="s">
        <v>69</v>
      </c>
      <c r="C84" s="25" t="n">
        <f aca="false">TRUNC(8%*5%*40%,4)</f>
        <v>0.0016</v>
      </c>
      <c r="D84" s="17" t="n">
        <f aca="false">TRUNC($D$33*C84,2)</f>
        <v>5.25</v>
      </c>
    </row>
    <row r="85" customFormat="false" ht="15" hidden="false" customHeight="false" outlineLevel="0" collapsed="false">
      <c r="A85" s="10" t="s">
        <v>8</v>
      </c>
      <c r="B85" s="33" t="s">
        <v>70</v>
      </c>
      <c r="C85" s="25" t="n">
        <f aca="false">TRUNC(((7/30)/12)*95%,4)</f>
        <v>0.0184</v>
      </c>
      <c r="D85" s="17" t="n">
        <f aca="false">TRUNC($D$33*C85,2)</f>
        <v>60.45</v>
      </c>
    </row>
    <row r="86" customFormat="false" ht="25.5" hidden="false" customHeight="false" outlineLevel="0" collapsed="false">
      <c r="A86" s="10" t="s">
        <v>31</v>
      </c>
      <c r="B86" s="33" t="s">
        <v>71</v>
      </c>
      <c r="C86" s="25" t="n">
        <f aca="false">C57</f>
        <v>0.368</v>
      </c>
      <c r="D86" s="17" t="n">
        <f aca="false">TRUNC(D85*C86,2)</f>
        <v>22.24</v>
      </c>
    </row>
    <row r="87" customFormat="false" ht="15" hidden="false" customHeight="false" outlineLevel="0" collapsed="false">
      <c r="A87" s="10" t="s">
        <v>51</v>
      </c>
      <c r="B87" s="33" t="s">
        <v>72</v>
      </c>
      <c r="C87" s="25" t="n">
        <f aca="false">TRUNC(8%*95%*40%,4)</f>
        <v>0.0304</v>
      </c>
      <c r="D87" s="17" t="n">
        <f aca="false">TRUNC($D$33*C87,2)</f>
        <v>99.88</v>
      </c>
    </row>
    <row r="88" customFormat="false" ht="12.75" hidden="false" customHeight="true" outlineLevel="0" collapsed="false">
      <c r="A88" s="15" t="s">
        <v>35</v>
      </c>
      <c r="B88" s="15"/>
      <c r="C88" s="15"/>
      <c r="D88" s="23" t="n">
        <f aca="false">SUM(D82:D87)</f>
        <v>202.36</v>
      </c>
    </row>
    <row r="91" customFormat="false" ht="15" hidden="false" customHeight="false" outlineLevel="0" collapsed="false">
      <c r="A91" s="4" t="s">
        <v>73</v>
      </c>
      <c r="B91" s="4"/>
      <c r="C91" s="4"/>
      <c r="D91" s="4"/>
    </row>
    <row r="94" customFormat="false" ht="15" hidden="false" customHeight="false" outlineLevel="0" collapsed="false">
      <c r="A94" s="20" t="s">
        <v>74</v>
      </c>
      <c r="B94" s="20"/>
      <c r="C94" s="20"/>
      <c r="D94" s="20"/>
    </row>
    <row r="95" customFormat="false" ht="15" hidden="false" customHeight="false" outlineLevel="0" collapsed="false">
      <c r="A95" s="19"/>
    </row>
    <row r="96" customFormat="false" ht="12.75" hidden="false" customHeight="true" outlineLevel="0" collapsed="false">
      <c r="A96" s="15" t="s">
        <v>75</v>
      </c>
      <c r="B96" s="28" t="s">
        <v>76</v>
      </c>
      <c r="C96" s="28"/>
      <c r="D96" s="15" t="s">
        <v>26</v>
      </c>
    </row>
    <row r="97" customFormat="false" ht="15" hidden="false" customHeight="false" outlineLevel="0" collapsed="false">
      <c r="A97" s="10" t="s">
        <v>2</v>
      </c>
      <c r="B97" s="16" t="s">
        <v>77</v>
      </c>
      <c r="C97" s="25" t="n">
        <f aca="false">TRUNC(((1+1/3)/12)/12,4)</f>
        <v>0.0092</v>
      </c>
      <c r="D97" s="17" t="n">
        <f aca="false">TRUNC(($D$33+$D$76+$D$88)*C97,2)</f>
        <v>58.11</v>
      </c>
    </row>
    <row r="98" customFormat="false" ht="15" hidden="false" customHeight="false" outlineLevel="0" collapsed="false">
      <c r="A98" s="10" t="s">
        <v>4</v>
      </c>
      <c r="B98" s="16" t="s">
        <v>78</v>
      </c>
      <c r="C98" s="25" t="n">
        <f aca="false">TRUNC(((2/30)/12),4)</f>
        <v>0.0055</v>
      </c>
      <c r="D98" s="17" t="n">
        <f aca="false">TRUNC(($D$33+$D$76+$D$88)*C98,2)</f>
        <v>34.74</v>
      </c>
    </row>
    <row r="99" customFormat="false" ht="15" hidden="false" customHeight="false" outlineLevel="0" collapsed="false">
      <c r="A99" s="10" t="s">
        <v>6</v>
      </c>
      <c r="B99" s="16" t="s">
        <v>79</v>
      </c>
      <c r="C99" s="25" t="n">
        <f aca="false">TRUNC(((5/30)/12)*2%,4)</f>
        <v>0.0002</v>
      </c>
      <c r="D99" s="17" t="n">
        <f aca="false">TRUNC(($D$33+$D$76+$D$88)*C99,2)</f>
        <v>1.26</v>
      </c>
    </row>
    <row r="100" customFormat="false" ht="15" hidden="false" customHeight="false" outlineLevel="0" collapsed="false">
      <c r="A100" s="10" t="s">
        <v>8</v>
      </c>
      <c r="B100" s="16" t="s">
        <v>80</v>
      </c>
      <c r="C100" s="25" t="n">
        <f aca="false">TRUNC(((15/30)/12)*8%,4)</f>
        <v>0.0033</v>
      </c>
      <c r="D100" s="17" t="n">
        <f aca="false">TRUNC(($D$33+$D$76+$D$88)*C100,2)</f>
        <v>20.84</v>
      </c>
    </row>
    <row r="101" customFormat="false" ht="15" hidden="false" customHeight="false" outlineLevel="0" collapsed="false">
      <c r="A101" s="10" t="s">
        <v>31</v>
      </c>
      <c r="B101" s="16" t="s">
        <v>81</v>
      </c>
      <c r="C101" s="25" t="n">
        <f aca="false">((1+1/3)/12)*3%*(6/12)</f>
        <v>0.00166666666666667</v>
      </c>
      <c r="D101" s="17" t="n">
        <f aca="false">TRUNC(($D$33+$D$76+$D$88)*C101,2)</f>
        <v>10.52</v>
      </c>
    </row>
    <row r="102" customFormat="false" ht="15" hidden="false" customHeight="false" outlineLevel="0" collapsed="false">
      <c r="A102" s="10" t="s">
        <v>51</v>
      </c>
      <c r="B102" s="16" t="s">
        <v>82</v>
      </c>
      <c r="C102" s="25"/>
      <c r="D102" s="17" t="n">
        <f aca="false">TRUNC(($D$33+$D$76+$D$88)*C102,2)</f>
        <v>0</v>
      </c>
    </row>
    <row r="103" customFormat="false" ht="12.75" hidden="false" customHeight="true" outlineLevel="0" collapsed="false">
      <c r="A103" s="15" t="s">
        <v>56</v>
      </c>
      <c r="B103" s="15"/>
      <c r="C103" s="15"/>
      <c r="D103" s="23" t="n">
        <f aca="false">SUM(D97:D102)</f>
        <v>125.47</v>
      </c>
      <c r="E103" s="32"/>
      <c r="F103" s="32"/>
    </row>
    <row r="106" customFormat="false" ht="15" hidden="false" customHeight="false" outlineLevel="0" collapsed="false">
      <c r="A106" s="20" t="s">
        <v>83</v>
      </c>
      <c r="B106" s="20"/>
      <c r="C106" s="20"/>
      <c r="D106" s="20"/>
    </row>
    <row r="107" customFormat="false" ht="15" hidden="false" customHeight="false" outlineLevel="0" collapsed="false">
      <c r="A107" s="19"/>
    </row>
    <row r="108" customFormat="false" ht="12.75" hidden="false" customHeight="true" outlineLevel="0" collapsed="false">
      <c r="A108" s="15" t="s">
        <v>84</v>
      </c>
      <c r="B108" s="28" t="s">
        <v>85</v>
      </c>
      <c r="C108" s="28"/>
      <c r="D108" s="15" t="s">
        <v>26</v>
      </c>
    </row>
    <row r="109" customFormat="false" ht="12.75" hidden="false" customHeight="true" outlineLevel="0" collapsed="false">
      <c r="A109" s="10" t="s">
        <v>2</v>
      </c>
      <c r="B109" s="16" t="s">
        <v>86</v>
      </c>
      <c r="C109" s="16"/>
      <c r="D109" s="17" t="n">
        <f aca="false">((D33+D76+D88)/220)*22*0</f>
        <v>0</v>
      </c>
    </row>
    <row r="110" customFormat="false" ht="12.75" hidden="false" customHeight="true" outlineLevel="0" collapsed="false">
      <c r="A110" s="15" t="s">
        <v>35</v>
      </c>
      <c r="B110" s="15"/>
      <c r="C110" s="15"/>
      <c r="D110" s="23" t="n">
        <f aca="false">SUM(D109)</f>
        <v>0</v>
      </c>
    </row>
    <row r="113" customFormat="false" ht="15" hidden="false" customHeight="false" outlineLevel="0" collapsed="false">
      <c r="A113" s="20" t="s">
        <v>87</v>
      </c>
      <c r="B113" s="20"/>
      <c r="C113" s="20"/>
      <c r="D113" s="20"/>
    </row>
    <row r="114" customFormat="false" ht="15" hidden="false" customHeight="false" outlineLevel="0" collapsed="false">
      <c r="A114" s="19"/>
    </row>
    <row r="115" customFormat="false" ht="12.75" hidden="false" customHeight="true" outlineLevel="0" collapsed="false">
      <c r="A115" s="15" t="n">
        <v>4</v>
      </c>
      <c r="B115" s="15" t="s">
        <v>88</v>
      </c>
      <c r="C115" s="15"/>
      <c r="D115" s="15" t="s">
        <v>26</v>
      </c>
    </row>
    <row r="116" customFormat="false" ht="12.75" hidden="false" customHeight="true" outlineLevel="0" collapsed="false">
      <c r="A116" s="10" t="s">
        <v>75</v>
      </c>
      <c r="B116" s="16" t="s">
        <v>76</v>
      </c>
      <c r="C116" s="16"/>
      <c r="D116" s="29" t="n">
        <f aca="false">D103</f>
        <v>125.47</v>
      </c>
    </row>
    <row r="117" customFormat="false" ht="12.75" hidden="false" customHeight="true" outlineLevel="0" collapsed="false">
      <c r="A117" s="10" t="s">
        <v>84</v>
      </c>
      <c r="B117" s="16" t="s">
        <v>85</v>
      </c>
      <c r="C117" s="16"/>
      <c r="D117" s="29" t="n">
        <f aca="false">D110</f>
        <v>0</v>
      </c>
    </row>
    <row r="118" customFormat="false" ht="12.75" hidden="false" customHeight="true" outlineLevel="0" collapsed="false">
      <c r="A118" s="15" t="s">
        <v>35</v>
      </c>
      <c r="B118" s="15"/>
      <c r="C118" s="15"/>
      <c r="D118" s="23" t="n">
        <f aca="false">SUM(D116:D117)</f>
        <v>125.47</v>
      </c>
    </row>
    <row r="121" customFormat="false" ht="15" hidden="false" customHeight="false" outlineLevel="0" collapsed="false">
      <c r="A121" s="4" t="s">
        <v>89</v>
      </c>
      <c r="B121" s="4"/>
      <c r="C121" s="4"/>
      <c r="D121" s="4"/>
    </row>
    <row r="123" customFormat="false" ht="12.75" hidden="false" customHeight="true" outlineLevel="0" collapsed="false">
      <c r="A123" s="15" t="n">
        <v>5</v>
      </c>
      <c r="B123" s="34" t="s">
        <v>90</v>
      </c>
      <c r="C123" s="34"/>
      <c r="D123" s="15" t="s">
        <v>26</v>
      </c>
    </row>
    <row r="124" customFormat="false" ht="15" hidden="false" customHeight="false" outlineLevel="0" collapsed="false">
      <c r="A124" s="10" t="s">
        <v>2</v>
      </c>
      <c r="B124" s="16" t="s">
        <v>91</v>
      </c>
      <c r="C124" s="16"/>
      <c r="D124" s="17" t="n">
        <v>4.53</v>
      </c>
    </row>
    <row r="125" customFormat="false" ht="15" hidden="false" customHeight="false" outlineLevel="0" collapsed="false">
      <c r="A125" s="10" t="s">
        <v>4</v>
      </c>
      <c r="B125" s="16" t="s">
        <v>92</v>
      </c>
      <c r="C125" s="16"/>
      <c r="D125" s="17"/>
    </row>
    <row r="126" customFormat="false" ht="15" hidden="false" customHeight="false" outlineLevel="0" collapsed="false">
      <c r="A126" s="10" t="s">
        <v>6</v>
      </c>
      <c r="B126" s="16" t="s">
        <v>93</v>
      </c>
      <c r="C126" s="16"/>
      <c r="D126" s="17"/>
    </row>
    <row r="127" customFormat="false" ht="15" hidden="false" customHeight="false" outlineLevel="0" collapsed="false">
      <c r="A127" s="10" t="s">
        <v>8</v>
      </c>
      <c r="B127" s="16" t="s">
        <v>34</v>
      </c>
      <c r="C127" s="16"/>
      <c r="D127" s="17"/>
    </row>
    <row r="128" customFormat="false" ht="12.75" hidden="false" customHeight="true" outlineLevel="0" collapsed="false">
      <c r="A128" s="15" t="s">
        <v>56</v>
      </c>
      <c r="B128" s="15"/>
      <c r="C128" s="15"/>
      <c r="D128" s="18" t="n">
        <f aca="false">SUM(D124:D127)</f>
        <v>4.53</v>
      </c>
    </row>
    <row r="131" customFormat="false" ht="15" hidden="false" customHeight="false" outlineLevel="0" collapsed="false">
      <c r="A131" s="4" t="s">
        <v>95</v>
      </c>
      <c r="B131" s="4"/>
      <c r="C131" s="4"/>
      <c r="D131" s="4"/>
    </row>
    <row r="133" customFormat="false" ht="15" hidden="false" customHeight="false" outlineLevel="0" collapsed="false">
      <c r="A133" s="15" t="n">
        <v>6</v>
      </c>
      <c r="B133" s="34" t="s">
        <v>96</v>
      </c>
      <c r="C133" s="15" t="s">
        <v>45</v>
      </c>
      <c r="D133" s="15" t="s">
        <v>26</v>
      </c>
    </row>
    <row r="134" customFormat="false" ht="15" hidden="false" customHeight="false" outlineLevel="0" collapsed="false">
      <c r="A134" s="10" t="s">
        <v>2</v>
      </c>
      <c r="B134" s="16" t="s">
        <v>97</v>
      </c>
      <c r="C134" s="25" t="n">
        <v>0.05</v>
      </c>
      <c r="D134" s="29" t="n">
        <f aca="false">D154*C134</f>
        <v>322.32825</v>
      </c>
    </row>
    <row r="135" customFormat="false" ht="15" hidden="false" customHeight="false" outlineLevel="0" collapsed="false">
      <c r="A135" s="10" t="s">
        <v>4</v>
      </c>
      <c r="B135" s="16" t="s">
        <v>98</v>
      </c>
      <c r="C135" s="25" t="n">
        <v>0.06</v>
      </c>
      <c r="D135" s="17" t="n">
        <f aca="false">(D154+D134)*C135</f>
        <v>406.133595</v>
      </c>
    </row>
    <row r="136" customFormat="false" ht="15" hidden="false" customHeight="false" outlineLevel="0" collapsed="false">
      <c r="A136" s="10" t="s">
        <v>6</v>
      </c>
      <c r="B136" s="16" t="s">
        <v>99</v>
      </c>
      <c r="C136" s="21" t="n">
        <f aca="false">SUM(C137:C142)</f>
        <v>0.0865</v>
      </c>
      <c r="D136" s="17" t="n">
        <f aca="false">(D154+D134+D135)*C136/(1-C136)</f>
        <v>679.408672241379</v>
      </c>
    </row>
    <row r="137" customFormat="false" ht="15" hidden="false" customHeight="false" outlineLevel="0" collapsed="false">
      <c r="A137" s="10"/>
      <c r="B137" s="16" t="s">
        <v>100</v>
      </c>
      <c r="C137" s="25"/>
      <c r="D137" s="29" t="n">
        <f aca="false">$D$156*C137</f>
        <v>0</v>
      </c>
    </row>
    <row r="138" customFormat="false" ht="15" hidden="false" customHeight="false" outlineLevel="0" collapsed="false">
      <c r="A138" s="10"/>
      <c r="B138" s="16" t="s">
        <v>101</v>
      </c>
      <c r="C138" s="25" t="n">
        <v>0.0065</v>
      </c>
      <c r="D138" s="29" t="n">
        <f aca="false">$D$156*C138</f>
        <v>51.053830862069</v>
      </c>
    </row>
    <row r="139" customFormat="false" ht="15" hidden="false" customHeight="false" outlineLevel="0" collapsed="false">
      <c r="A139" s="10"/>
      <c r="B139" s="16" t="s">
        <v>102</v>
      </c>
      <c r="C139" s="25" t="n">
        <v>0.03</v>
      </c>
      <c r="D139" s="29" t="n">
        <f aca="false">$D$156*C139</f>
        <v>235.633065517241</v>
      </c>
    </row>
    <row r="140" customFormat="false" ht="15" hidden="false" customHeight="false" outlineLevel="0" collapsed="false">
      <c r="A140" s="10"/>
      <c r="B140" s="16" t="s">
        <v>103</v>
      </c>
      <c r="C140" s="10"/>
      <c r="D140" s="29" t="n">
        <f aca="false">$D$156*C140</f>
        <v>0</v>
      </c>
    </row>
    <row r="141" customFormat="false" ht="15" hidden="false" customHeight="false" outlineLevel="0" collapsed="false">
      <c r="A141" s="10"/>
      <c r="B141" s="16" t="s">
        <v>104</v>
      </c>
      <c r="C141" s="25"/>
      <c r="D141" s="29" t="n">
        <f aca="false">$D$156*C141</f>
        <v>0</v>
      </c>
    </row>
    <row r="142" customFormat="false" ht="15" hidden="false" customHeight="false" outlineLevel="0" collapsed="false">
      <c r="A142" s="10"/>
      <c r="B142" s="16" t="s">
        <v>105</v>
      </c>
      <c r="C142" s="25" t="n">
        <v>0.05</v>
      </c>
      <c r="D142" s="29" t="n">
        <f aca="false">$D$156*C142</f>
        <v>392.721775862069</v>
      </c>
    </row>
    <row r="143" customFormat="false" ht="13.5" hidden="false" customHeight="true" outlineLevel="0" collapsed="false">
      <c r="A143" s="35" t="s">
        <v>56</v>
      </c>
      <c r="B143" s="35"/>
      <c r="C143" s="36" t="n">
        <f aca="false">(1+C135)*(1+C134)/(1-C136)-1</f>
        <v>0.218390804597701</v>
      </c>
      <c r="D143" s="23" t="n">
        <f aca="false">SUM(D134:D136)</f>
        <v>1407.87051724138</v>
      </c>
    </row>
    <row r="146" customFormat="false" ht="15" hidden="false" customHeight="false" outlineLevel="0" collapsed="false">
      <c r="A146" s="4" t="s">
        <v>106</v>
      </c>
      <c r="B146" s="4"/>
      <c r="C146" s="4"/>
      <c r="D146" s="4"/>
    </row>
    <row r="148" customFormat="false" ht="12.75" hidden="false" customHeight="true" outlineLevel="0" collapsed="false">
      <c r="A148" s="15"/>
      <c r="B148" s="15" t="s">
        <v>107</v>
      </c>
      <c r="C148" s="15"/>
      <c r="D148" s="15" t="s">
        <v>26</v>
      </c>
    </row>
    <row r="149" customFormat="false" ht="12.75" hidden="false" customHeight="true" outlineLevel="0" collapsed="false">
      <c r="A149" s="15" t="s">
        <v>2</v>
      </c>
      <c r="B149" s="16" t="s">
        <v>24</v>
      </c>
      <c r="C149" s="16"/>
      <c r="D149" s="37" t="n">
        <f aca="false">D33</f>
        <v>3285.75</v>
      </c>
    </row>
    <row r="150" customFormat="false" ht="12.75" hidden="false" customHeight="true" outlineLevel="0" collapsed="false">
      <c r="A150" s="15" t="s">
        <v>4</v>
      </c>
      <c r="B150" s="16" t="s">
        <v>36</v>
      </c>
      <c r="C150" s="16"/>
      <c r="D150" s="37" t="n">
        <f aca="false">D76</f>
        <v>2828.455</v>
      </c>
    </row>
    <row r="151" customFormat="false" ht="12.75" hidden="false" customHeight="true" outlineLevel="0" collapsed="false">
      <c r="A151" s="15" t="s">
        <v>6</v>
      </c>
      <c r="B151" s="16" t="s">
        <v>65</v>
      </c>
      <c r="C151" s="16"/>
      <c r="D151" s="37" t="n">
        <f aca="false">D88</f>
        <v>202.36</v>
      </c>
    </row>
    <row r="152" customFormat="false" ht="12.75" hidden="false" customHeight="true" outlineLevel="0" collapsed="false">
      <c r="A152" s="15" t="s">
        <v>8</v>
      </c>
      <c r="B152" s="16" t="s">
        <v>73</v>
      </c>
      <c r="C152" s="16"/>
      <c r="D152" s="37" t="n">
        <f aca="false">D118</f>
        <v>125.47</v>
      </c>
    </row>
    <row r="153" customFormat="false" ht="12.75" hidden="false" customHeight="true" outlineLevel="0" collapsed="false">
      <c r="A153" s="15" t="s">
        <v>31</v>
      </c>
      <c r="B153" s="16" t="s">
        <v>89</v>
      </c>
      <c r="C153" s="16"/>
      <c r="D153" s="37" t="n">
        <f aca="false">D128</f>
        <v>4.53</v>
      </c>
    </row>
    <row r="154" customFormat="false" ht="12.75" hidden="false" customHeight="true" outlineLevel="0" collapsed="false">
      <c r="A154" s="15" t="s">
        <v>108</v>
      </c>
      <c r="B154" s="15"/>
      <c r="C154" s="15"/>
      <c r="D154" s="38" t="n">
        <f aca="false">SUM(D149:D153)</f>
        <v>6446.565</v>
      </c>
    </row>
    <row r="155" customFormat="false" ht="12.75" hidden="false" customHeight="true" outlineLevel="0" collapsed="false">
      <c r="A155" s="15" t="s">
        <v>51</v>
      </c>
      <c r="B155" s="16" t="s">
        <v>109</v>
      </c>
      <c r="C155" s="16"/>
      <c r="D155" s="39" t="n">
        <f aca="false">D143</f>
        <v>1407.87051724138</v>
      </c>
    </row>
    <row r="156" customFormat="false" ht="12.75" hidden="false" customHeight="true" outlineLevel="0" collapsed="false">
      <c r="A156" s="15" t="s">
        <v>110</v>
      </c>
      <c r="B156" s="15"/>
      <c r="C156" s="15"/>
      <c r="D156" s="38" t="n">
        <f aca="false">SUM(D154:D155)</f>
        <v>7854.43551724138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B151:C151"/>
    <mergeCell ref="B152:C152"/>
    <mergeCell ref="B153:C153"/>
    <mergeCell ref="A154:C154"/>
    <mergeCell ref="B155:C155"/>
    <mergeCell ref="A156:C156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F156"/>
  <sheetViews>
    <sheetView showFormulas="false" showGridLines="true" showRowColHeaders="true" showZeros="true" rightToLeft="false" tabSelected="false" showOutlineSymbols="true" defaultGridColor="true" view="normal" topLeftCell="A139" colorId="64" zoomScale="115" zoomScaleNormal="115" zoomScalePageLayoutView="100" workbookViewId="0">
      <selection pane="topLeft" activeCell="A13" activeCellId="0" sqref="A13"/>
    </sheetView>
  </sheetViews>
  <sheetFormatPr defaultColWidth="9.13671875" defaultRowHeight="15" zeroHeight="false" outlineLevelRow="0" outlineLevelCol="0"/>
  <cols>
    <col collapsed="false" customWidth="false" hidden="false" outlineLevel="0" max="1" min="1" style="1" width="9.13"/>
    <col collapsed="false" customWidth="true" hidden="false" outlineLevel="0" max="2" min="2" style="1" width="60.29"/>
    <col collapsed="false" customWidth="true" hidden="false" outlineLevel="0" max="3" min="3" style="1" width="18"/>
    <col collapsed="false" customWidth="true" hidden="false" outlineLevel="0" max="4" min="4" style="1" width="21.43"/>
    <col collapsed="false" customWidth="true" hidden="false" outlineLevel="0" max="5" min="5" style="1" width="12.71"/>
    <col collapsed="false" customWidth="true" hidden="false" outlineLevel="0" max="6" min="6" style="1" width="11.99"/>
    <col collapsed="false" customWidth="true" hidden="false" outlineLevel="0" max="7" min="7" style="1" width="15.15"/>
    <col collapsed="false" customWidth="false" hidden="false" outlineLevel="0" max="1024" min="8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</row>
    <row r="2" customFormat="false" ht="15.75" hidden="false" customHeight="false" outlineLevel="0" collapsed="false">
      <c r="A2" s="3"/>
      <c r="B2" s="3"/>
      <c r="C2" s="3"/>
      <c r="D2" s="3"/>
    </row>
    <row r="3" customFormat="false" ht="15" hidden="false" customHeight="false" outlineLevel="0" collapsed="false">
      <c r="A3" s="4" t="s">
        <v>1</v>
      </c>
      <c r="B3" s="4"/>
      <c r="C3" s="4"/>
      <c r="D3" s="4"/>
    </row>
    <row r="4" customFormat="false" ht="15" hidden="false" customHeight="false" outlineLevel="0" collapsed="false">
      <c r="A4" s="5"/>
      <c r="B4" s="5"/>
      <c r="C4" s="5"/>
      <c r="D4" s="5"/>
    </row>
    <row r="5" customFormat="false" ht="15" hidden="false" customHeight="false" outlineLevel="0" collapsed="false">
      <c r="A5" s="6" t="s">
        <v>2</v>
      </c>
      <c r="B5" s="7" t="s">
        <v>3</v>
      </c>
      <c r="C5" s="8"/>
      <c r="D5" s="9"/>
    </row>
    <row r="6" customFormat="false" ht="15" hidden="false" customHeight="false" outlineLevel="0" collapsed="false">
      <c r="A6" s="6" t="s">
        <v>4</v>
      </c>
      <c r="B6" s="7" t="s">
        <v>5</v>
      </c>
      <c r="C6" s="8"/>
      <c r="D6" s="9"/>
    </row>
    <row r="7" customFormat="false" ht="15" hidden="false" customHeight="false" outlineLevel="0" collapsed="false">
      <c r="A7" s="6" t="s">
        <v>6</v>
      </c>
      <c r="B7" s="7" t="s">
        <v>7</v>
      </c>
      <c r="C7" s="8"/>
      <c r="D7" s="9"/>
    </row>
    <row r="8" customFormat="false" ht="15" hidden="false" customHeight="false" outlineLevel="0" collapsed="false">
      <c r="A8" s="6" t="s">
        <v>8</v>
      </c>
      <c r="B8" s="7" t="s">
        <v>9</v>
      </c>
      <c r="C8" s="8"/>
      <c r="D8" s="9"/>
    </row>
    <row r="10" customFormat="false" ht="15" hidden="false" customHeight="false" outlineLevel="0" collapsed="false">
      <c r="A10" s="4" t="s">
        <v>10</v>
      </c>
      <c r="B10" s="4"/>
      <c r="C10" s="4"/>
      <c r="D10" s="4"/>
    </row>
    <row r="11" customFormat="false" ht="15" hidden="false" customHeight="false" outlineLevel="0" collapsed="false">
      <c r="A11" s="5"/>
      <c r="B11" s="5"/>
      <c r="C11" s="5"/>
      <c r="D11" s="5"/>
    </row>
    <row r="12" customFormat="false" ht="38.25" hidden="false" customHeight="true" outlineLevel="0" collapsed="false">
      <c r="A12" s="10" t="s">
        <v>11</v>
      </c>
      <c r="B12" s="10"/>
      <c r="C12" s="10" t="s">
        <v>12</v>
      </c>
      <c r="D12" s="11" t="s">
        <v>13</v>
      </c>
    </row>
    <row r="13" customFormat="false" ht="30.75" hidden="false" customHeight="true" outlineLevel="0" collapsed="false">
      <c r="A13" s="12" t="s">
        <v>126</v>
      </c>
      <c r="B13" s="12"/>
      <c r="C13" s="9" t="s">
        <v>15</v>
      </c>
      <c r="D13" s="9" t="n">
        <v>1</v>
      </c>
    </row>
    <row r="15" customFormat="false" ht="15" hidden="false" customHeight="false" outlineLevel="0" collapsed="false">
      <c r="A15" s="4" t="s">
        <v>16</v>
      </c>
      <c r="B15" s="4"/>
      <c r="C15" s="4"/>
      <c r="D15" s="4"/>
    </row>
    <row r="16" customFormat="false" ht="15" hidden="false" customHeight="false" outlineLevel="0" collapsed="false">
      <c r="A16" s="5"/>
      <c r="B16" s="5"/>
      <c r="C16" s="5"/>
      <c r="D16" s="5"/>
    </row>
    <row r="17" customFormat="false" ht="15" hidden="false" customHeight="false" outlineLevel="0" collapsed="false">
      <c r="A17" s="6" t="n">
        <v>1</v>
      </c>
      <c r="B17" s="6" t="s">
        <v>17</v>
      </c>
      <c r="C17" s="13" t="s">
        <v>116</v>
      </c>
      <c r="D17" s="13"/>
    </row>
    <row r="18" customFormat="false" ht="15" hidden="false" customHeight="false" outlineLevel="0" collapsed="false">
      <c r="A18" s="6" t="n">
        <v>2</v>
      </c>
      <c r="B18" s="6" t="s">
        <v>19</v>
      </c>
      <c r="C18" s="13" t="s">
        <v>117</v>
      </c>
      <c r="D18" s="13"/>
    </row>
    <row r="19" customFormat="false" ht="15" hidden="false" customHeight="false" outlineLevel="0" collapsed="false">
      <c r="A19" s="6" t="n">
        <v>3</v>
      </c>
      <c r="B19" s="6" t="s">
        <v>21</v>
      </c>
      <c r="C19" s="14" t="n">
        <v>1100</v>
      </c>
      <c r="D19" s="14"/>
    </row>
    <row r="20" customFormat="false" ht="15" hidden="false" customHeight="false" outlineLevel="0" collapsed="false">
      <c r="A20" s="6" t="n">
        <v>4</v>
      </c>
      <c r="B20" s="6" t="s">
        <v>22</v>
      </c>
      <c r="C20" s="13"/>
      <c r="D20" s="13"/>
    </row>
    <row r="21" customFormat="false" ht="15" hidden="false" customHeight="false" outlineLevel="0" collapsed="false">
      <c r="A21" s="6" t="n">
        <v>5</v>
      </c>
      <c r="B21" s="6" t="s">
        <v>23</v>
      </c>
      <c r="C21" s="13"/>
      <c r="D21" s="13"/>
    </row>
    <row r="23" customFormat="false" ht="15" hidden="false" customHeight="false" outlineLevel="0" collapsed="false">
      <c r="A23" s="4" t="s">
        <v>24</v>
      </c>
      <c r="B23" s="4"/>
      <c r="C23" s="4"/>
      <c r="D23" s="4"/>
    </row>
    <row r="25" customFormat="false" ht="12.75" hidden="false" customHeight="true" outlineLevel="0" collapsed="false">
      <c r="A25" s="15" t="n">
        <v>1</v>
      </c>
      <c r="B25" s="15" t="s">
        <v>25</v>
      </c>
      <c r="C25" s="15"/>
      <c r="D25" s="15" t="s">
        <v>26</v>
      </c>
    </row>
    <row r="26" customFormat="false" ht="12.75" hidden="false" customHeight="true" outlineLevel="0" collapsed="false">
      <c r="A26" s="10" t="s">
        <v>2</v>
      </c>
      <c r="B26" s="16" t="s">
        <v>27</v>
      </c>
      <c r="C26" s="16"/>
      <c r="D26" s="17" t="n">
        <v>3480.53</v>
      </c>
    </row>
    <row r="27" customFormat="false" ht="12.75" hidden="false" customHeight="true" outlineLevel="0" collapsed="false">
      <c r="A27" s="10" t="s">
        <v>4</v>
      </c>
      <c r="B27" s="16" t="s">
        <v>28</v>
      </c>
      <c r="C27" s="16"/>
      <c r="D27" s="17"/>
    </row>
    <row r="28" customFormat="false" ht="12.75" hidden="false" customHeight="true" outlineLevel="0" collapsed="false">
      <c r="A28" s="10" t="s">
        <v>6</v>
      </c>
      <c r="B28" s="16" t="s">
        <v>29</v>
      </c>
      <c r="C28" s="16"/>
      <c r="D28" s="17"/>
    </row>
    <row r="29" customFormat="false" ht="12.75" hidden="false" customHeight="true" outlineLevel="0" collapsed="false">
      <c r="A29" s="10" t="s">
        <v>8</v>
      </c>
      <c r="B29" s="16" t="s">
        <v>30</v>
      </c>
      <c r="C29" s="16"/>
      <c r="D29" s="17"/>
    </row>
    <row r="30" customFormat="false" ht="12.75" hidden="false" customHeight="true" outlineLevel="0" collapsed="false">
      <c r="A30" s="10" t="s">
        <v>31</v>
      </c>
      <c r="B30" s="16" t="s">
        <v>32</v>
      </c>
      <c r="C30" s="16"/>
      <c r="D30" s="17"/>
    </row>
    <row r="31" customFormat="false" ht="15" hidden="false" customHeight="false" outlineLevel="0" collapsed="false">
      <c r="A31" s="10"/>
      <c r="B31" s="16"/>
      <c r="C31" s="16"/>
      <c r="D31" s="17"/>
    </row>
    <row r="32" customFormat="false" ht="12.75" hidden="false" customHeight="true" outlineLevel="0" collapsed="false">
      <c r="A32" s="10" t="s">
        <v>33</v>
      </c>
      <c r="B32" s="16" t="s">
        <v>34</v>
      </c>
      <c r="C32" s="16"/>
      <c r="D32" s="17"/>
    </row>
    <row r="33" customFormat="false" ht="12.75" hidden="false" customHeight="true" outlineLevel="0" collapsed="false">
      <c r="A33" s="15" t="s">
        <v>35</v>
      </c>
      <c r="B33" s="15"/>
      <c r="C33" s="15"/>
      <c r="D33" s="18" t="n">
        <f aca="false">SUM(D26:D32)</f>
        <v>3480.53</v>
      </c>
    </row>
    <row r="36" customFormat="false" ht="15" hidden="false" customHeight="false" outlineLevel="0" collapsed="false">
      <c r="A36" s="4" t="s">
        <v>36</v>
      </c>
      <c r="B36" s="4"/>
      <c r="C36" s="4"/>
      <c r="D36" s="4"/>
    </row>
    <row r="37" customFormat="false" ht="15" hidden="false" customHeight="false" outlineLevel="0" collapsed="false">
      <c r="A37" s="19"/>
    </row>
    <row r="38" customFormat="false" ht="15" hidden="false" customHeight="false" outlineLevel="0" collapsed="false">
      <c r="A38" s="20" t="s">
        <v>37</v>
      </c>
      <c r="B38" s="20"/>
      <c r="C38" s="20"/>
      <c r="D38" s="20"/>
    </row>
    <row r="40" customFormat="false" ht="12.75" hidden="false" customHeight="true" outlineLevel="0" collapsed="false">
      <c r="A40" s="15" t="s">
        <v>38</v>
      </c>
      <c r="B40" s="15" t="s">
        <v>39</v>
      </c>
      <c r="C40" s="15"/>
      <c r="D40" s="15" t="s">
        <v>26</v>
      </c>
    </row>
    <row r="41" customFormat="false" ht="15" hidden="false" customHeight="false" outlineLevel="0" collapsed="false">
      <c r="A41" s="10" t="s">
        <v>2</v>
      </c>
      <c r="B41" s="16" t="s">
        <v>40</v>
      </c>
      <c r="C41" s="21" t="n">
        <f aca="false">TRUNC(1/12,4)</f>
        <v>0.0833</v>
      </c>
      <c r="D41" s="17" t="n">
        <f aca="false">TRUNC($D$33*C41,2)</f>
        <v>289.92</v>
      </c>
    </row>
    <row r="42" customFormat="false" ht="15" hidden="false" customHeight="false" outlineLevel="0" collapsed="false">
      <c r="A42" s="10" t="s">
        <v>4</v>
      </c>
      <c r="B42" s="16" t="s">
        <v>41</v>
      </c>
      <c r="C42" s="21" t="n">
        <f aca="false">TRUNC(((1+1/3)/12),4)</f>
        <v>0.1111</v>
      </c>
      <c r="D42" s="17" t="n">
        <f aca="false">TRUNC($D$33*C42,2)</f>
        <v>386.68</v>
      </c>
    </row>
    <row r="43" customFormat="false" ht="12.75" hidden="false" customHeight="true" outlineLevel="0" collapsed="false">
      <c r="A43" s="15" t="s">
        <v>35</v>
      </c>
      <c r="B43" s="15"/>
      <c r="C43" s="22" t="n">
        <f aca="false">SUM(C41:C42)</f>
        <v>0.1944</v>
      </c>
      <c r="D43" s="23" t="n">
        <f aca="false">SUM(D41:D42)</f>
        <v>676.6</v>
      </c>
    </row>
    <row r="46" customFormat="false" ht="12.75" hidden="false" customHeight="true" outlineLevel="0" collapsed="false">
      <c r="A46" s="24" t="s">
        <v>42</v>
      </c>
      <c r="B46" s="24"/>
      <c r="C46" s="24"/>
      <c r="D46" s="24"/>
    </row>
    <row r="48" customFormat="false" ht="15" hidden="false" customHeight="false" outlineLevel="0" collapsed="false">
      <c r="A48" s="15" t="s">
        <v>43</v>
      </c>
      <c r="B48" s="15" t="s">
        <v>44</v>
      </c>
      <c r="C48" s="15" t="s">
        <v>45</v>
      </c>
      <c r="D48" s="15" t="s">
        <v>26</v>
      </c>
    </row>
    <row r="49" customFormat="false" ht="15" hidden="false" customHeight="false" outlineLevel="0" collapsed="false">
      <c r="A49" s="10" t="s">
        <v>2</v>
      </c>
      <c r="B49" s="16" t="s">
        <v>46</v>
      </c>
      <c r="C49" s="25" t="n">
        <v>0.2</v>
      </c>
      <c r="D49" s="17" t="n">
        <f aca="false">TRUNC(($D$33+$D$43)*C49,2)</f>
        <v>831.42</v>
      </c>
    </row>
    <row r="50" customFormat="false" ht="15" hidden="false" customHeight="false" outlineLevel="0" collapsed="false">
      <c r="A50" s="10" t="s">
        <v>4</v>
      </c>
      <c r="B50" s="16" t="s">
        <v>47</v>
      </c>
      <c r="C50" s="25" t="n">
        <v>0.025</v>
      </c>
      <c r="D50" s="17" t="n">
        <f aca="false">TRUNC(($D$33+$D$43)*C50,2)</f>
        <v>103.92</v>
      </c>
    </row>
    <row r="51" customFormat="false" ht="15" hidden="false" customHeight="false" outlineLevel="0" collapsed="false">
      <c r="A51" s="10" t="s">
        <v>6</v>
      </c>
      <c r="B51" s="16" t="s">
        <v>48</v>
      </c>
      <c r="C51" s="26" t="n">
        <v>0.03</v>
      </c>
      <c r="D51" s="17" t="n">
        <f aca="false">TRUNC(($D$33+$D$43)*C51,2)</f>
        <v>124.71</v>
      </c>
    </row>
    <row r="52" customFormat="false" ht="15" hidden="false" customHeight="false" outlineLevel="0" collapsed="false">
      <c r="A52" s="10" t="s">
        <v>8</v>
      </c>
      <c r="B52" s="16" t="s">
        <v>49</v>
      </c>
      <c r="C52" s="25" t="n">
        <v>0.015</v>
      </c>
      <c r="D52" s="17" t="n">
        <f aca="false">TRUNC(($D$33+$D$43)*C52,2)</f>
        <v>62.35</v>
      </c>
    </row>
    <row r="53" customFormat="false" ht="15" hidden="false" customHeight="false" outlineLevel="0" collapsed="false">
      <c r="A53" s="10" t="s">
        <v>31</v>
      </c>
      <c r="B53" s="16" t="s">
        <v>50</v>
      </c>
      <c r="C53" s="25" t="n">
        <v>0.01</v>
      </c>
      <c r="D53" s="17" t="n">
        <f aca="false">TRUNC(($D$33+$D$43)*C53,2)</f>
        <v>41.57</v>
      </c>
    </row>
    <row r="54" customFormat="false" ht="15" hidden="false" customHeight="false" outlineLevel="0" collapsed="false">
      <c r="A54" s="10" t="s">
        <v>51</v>
      </c>
      <c r="B54" s="16" t="s">
        <v>52</v>
      </c>
      <c r="C54" s="25" t="n">
        <v>0.006</v>
      </c>
      <c r="D54" s="17" t="n">
        <f aca="false">TRUNC(($D$33+$D$43)*C54,2)</f>
        <v>24.94</v>
      </c>
    </row>
    <row r="55" customFormat="false" ht="15" hidden="false" customHeight="false" outlineLevel="0" collapsed="false">
      <c r="A55" s="10" t="s">
        <v>33</v>
      </c>
      <c r="B55" s="16" t="s">
        <v>53</v>
      </c>
      <c r="C55" s="25" t="n">
        <v>0.002</v>
      </c>
      <c r="D55" s="17" t="n">
        <f aca="false">TRUNC(($D$33+$D$43)*C55,2)</f>
        <v>8.31</v>
      </c>
    </row>
    <row r="56" customFormat="false" ht="15" hidden="false" customHeight="false" outlineLevel="0" collapsed="false">
      <c r="A56" s="10" t="s">
        <v>54</v>
      </c>
      <c r="B56" s="16" t="s">
        <v>55</v>
      </c>
      <c r="C56" s="25" t="n">
        <v>0.08</v>
      </c>
      <c r="D56" s="17" t="n">
        <f aca="false">TRUNC(($D$33+$D$43)*C56,2)</f>
        <v>332.57</v>
      </c>
    </row>
    <row r="57" customFormat="false" ht="12.75" hidden="false" customHeight="true" outlineLevel="0" collapsed="false">
      <c r="A57" s="15" t="s">
        <v>56</v>
      </c>
      <c r="B57" s="15"/>
      <c r="C57" s="27" t="n">
        <f aca="false">SUM(C49:C56)</f>
        <v>0.368</v>
      </c>
      <c r="D57" s="23" t="n">
        <f aca="false">SUM(D49:D56)</f>
        <v>1529.79</v>
      </c>
    </row>
    <row r="60" customFormat="false" ht="15" hidden="false" customHeight="false" outlineLevel="0" collapsed="false">
      <c r="A60" s="20" t="s">
        <v>57</v>
      </c>
      <c r="B60" s="20"/>
      <c r="C60" s="20"/>
      <c r="D60" s="20"/>
    </row>
    <row r="62" customFormat="false" ht="12.75" hidden="false" customHeight="true" outlineLevel="0" collapsed="false">
      <c r="A62" s="15" t="s">
        <v>58</v>
      </c>
      <c r="B62" s="28" t="s">
        <v>59</v>
      </c>
      <c r="C62" s="28"/>
      <c r="D62" s="15" t="s">
        <v>26</v>
      </c>
    </row>
    <row r="63" customFormat="false" ht="12.75" hidden="false" customHeight="true" outlineLevel="0" collapsed="false">
      <c r="A63" s="10" t="s">
        <v>2</v>
      </c>
      <c r="B63" s="16" t="s">
        <v>60</v>
      </c>
      <c r="C63" s="16"/>
      <c r="D63" s="17" t="n">
        <f aca="false">IF((23*2*4.4)-(D26*0.06)&lt;0,0,(23*2*4.4)-(D26*0.06))</f>
        <v>0</v>
      </c>
    </row>
    <row r="64" customFormat="false" ht="12.75" hidden="false" customHeight="true" outlineLevel="0" collapsed="false">
      <c r="A64" s="10" t="s">
        <v>4</v>
      </c>
      <c r="B64" s="16" t="s">
        <v>61</v>
      </c>
      <c r="C64" s="16"/>
      <c r="D64" s="17" t="n">
        <f aca="false">23*(29-2.9)</f>
        <v>600.3</v>
      </c>
    </row>
    <row r="65" customFormat="false" ht="12.75" hidden="false" customHeight="true" outlineLevel="0" collapsed="false">
      <c r="A65" s="10" t="s">
        <v>6</v>
      </c>
      <c r="B65" s="16" t="s">
        <v>62</v>
      </c>
      <c r="C65" s="16"/>
      <c r="D65" s="17" t="n">
        <f aca="false">200*0.7</f>
        <v>140</v>
      </c>
    </row>
    <row r="66" customFormat="false" ht="12.75" hidden="false" customHeight="true" outlineLevel="0" collapsed="false">
      <c r="A66" s="10" t="s">
        <v>8</v>
      </c>
      <c r="B66" s="16" t="s">
        <v>34</v>
      </c>
      <c r="C66" s="16"/>
      <c r="D66" s="17"/>
    </row>
    <row r="67" customFormat="false" ht="12.75" hidden="false" customHeight="true" outlineLevel="0" collapsed="false">
      <c r="A67" s="15" t="s">
        <v>35</v>
      </c>
      <c r="B67" s="15"/>
      <c r="C67" s="15"/>
      <c r="D67" s="23" t="n">
        <f aca="false">SUM(D63:D66)</f>
        <v>740.3</v>
      </c>
    </row>
    <row r="70" customFormat="false" ht="15" hidden="false" customHeight="false" outlineLevel="0" collapsed="false">
      <c r="A70" s="20" t="s">
        <v>63</v>
      </c>
      <c r="B70" s="20"/>
      <c r="C70" s="20"/>
      <c r="D70" s="20"/>
    </row>
    <row r="72" customFormat="false" ht="12.75" hidden="false" customHeight="true" outlineLevel="0" collapsed="false">
      <c r="A72" s="15" t="n">
        <v>2</v>
      </c>
      <c r="B72" s="28" t="s">
        <v>64</v>
      </c>
      <c r="C72" s="28"/>
      <c r="D72" s="15" t="s">
        <v>26</v>
      </c>
    </row>
    <row r="73" customFormat="false" ht="12.75" hidden="false" customHeight="true" outlineLevel="0" collapsed="false">
      <c r="A73" s="10" t="s">
        <v>38</v>
      </c>
      <c r="B73" s="16" t="s">
        <v>39</v>
      </c>
      <c r="C73" s="16"/>
      <c r="D73" s="29" t="n">
        <f aca="false">D43</f>
        <v>676.6</v>
      </c>
    </row>
    <row r="74" customFormat="false" ht="12.75" hidden="false" customHeight="true" outlineLevel="0" collapsed="false">
      <c r="A74" s="10" t="s">
        <v>43</v>
      </c>
      <c r="B74" s="16" t="s">
        <v>44</v>
      </c>
      <c r="C74" s="16"/>
      <c r="D74" s="29" t="n">
        <f aca="false">D57</f>
        <v>1529.79</v>
      </c>
    </row>
    <row r="75" customFormat="false" ht="12.75" hidden="false" customHeight="true" outlineLevel="0" collapsed="false">
      <c r="A75" s="10" t="s">
        <v>58</v>
      </c>
      <c r="B75" s="16" t="s">
        <v>59</v>
      </c>
      <c r="C75" s="16"/>
      <c r="D75" s="29" t="n">
        <f aca="false">D67</f>
        <v>740.3</v>
      </c>
    </row>
    <row r="76" customFormat="false" ht="12.75" hidden="false" customHeight="true" outlineLevel="0" collapsed="false">
      <c r="A76" s="15" t="s">
        <v>35</v>
      </c>
      <c r="B76" s="15"/>
      <c r="C76" s="15"/>
      <c r="D76" s="23" t="n">
        <f aca="false">SUM(D73:D75)</f>
        <v>2946.69</v>
      </c>
    </row>
    <row r="77" customFormat="false" ht="15" hidden="false" customHeight="false" outlineLevel="0" collapsed="false">
      <c r="A77" s="30"/>
      <c r="E77" s="31"/>
    </row>
    <row r="79" customFormat="false" ht="15" hidden="false" customHeight="false" outlineLevel="0" collapsed="false">
      <c r="A79" s="4" t="s">
        <v>65</v>
      </c>
      <c r="B79" s="4"/>
      <c r="C79" s="4"/>
      <c r="D79" s="4"/>
      <c r="E79" s="32"/>
    </row>
    <row r="80" customFormat="false" ht="12.75" hidden="false" customHeight="true" outlineLevel="0" collapsed="false">
      <c r="E80" s="31"/>
    </row>
    <row r="81" customFormat="false" ht="12.75" hidden="false" customHeight="true" outlineLevel="0" collapsed="false">
      <c r="A81" s="15" t="n">
        <v>3</v>
      </c>
      <c r="B81" s="28" t="s">
        <v>66</v>
      </c>
      <c r="C81" s="28"/>
      <c r="D81" s="15" t="s">
        <v>26</v>
      </c>
    </row>
    <row r="82" customFormat="false" ht="15" hidden="false" customHeight="false" outlineLevel="0" collapsed="false">
      <c r="A82" s="10" t="s">
        <v>2</v>
      </c>
      <c r="B82" s="33" t="s">
        <v>67</v>
      </c>
      <c r="C82" s="25" t="n">
        <f aca="false">TRUNC(((1/12)*5%),4)</f>
        <v>0.0041</v>
      </c>
      <c r="D82" s="17" t="n">
        <f aca="false">TRUNC($D$33*C82,2)</f>
        <v>14.27</v>
      </c>
    </row>
    <row r="83" customFormat="false" ht="15" hidden="false" customHeight="false" outlineLevel="0" collapsed="false">
      <c r="A83" s="10" t="s">
        <v>4</v>
      </c>
      <c r="B83" s="33" t="s">
        <v>68</v>
      </c>
      <c r="C83" s="25" t="n">
        <v>0.08</v>
      </c>
      <c r="D83" s="17" t="n">
        <f aca="false">TRUNC(D82*C83,2)</f>
        <v>1.14</v>
      </c>
    </row>
    <row r="84" customFormat="false" ht="15" hidden="false" customHeight="false" outlineLevel="0" collapsed="false">
      <c r="A84" s="10" t="s">
        <v>6</v>
      </c>
      <c r="B84" s="33" t="s">
        <v>69</v>
      </c>
      <c r="C84" s="25" t="n">
        <f aca="false">TRUNC(8%*5%*40%,4)</f>
        <v>0.0016</v>
      </c>
      <c r="D84" s="17" t="n">
        <f aca="false">TRUNC($D$33*C84,2)</f>
        <v>5.56</v>
      </c>
    </row>
    <row r="85" customFormat="false" ht="15" hidden="false" customHeight="false" outlineLevel="0" collapsed="false">
      <c r="A85" s="10" t="s">
        <v>8</v>
      </c>
      <c r="B85" s="33" t="s">
        <v>70</v>
      </c>
      <c r="C85" s="25" t="n">
        <f aca="false">TRUNC(((7/30)/12)*95%,4)</f>
        <v>0.0184</v>
      </c>
      <c r="D85" s="17" t="n">
        <f aca="false">TRUNC($D$33*C85,2)</f>
        <v>64.04</v>
      </c>
    </row>
    <row r="86" customFormat="false" ht="25.5" hidden="false" customHeight="false" outlineLevel="0" collapsed="false">
      <c r="A86" s="10" t="s">
        <v>31</v>
      </c>
      <c r="B86" s="33" t="s">
        <v>71</v>
      </c>
      <c r="C86" s="25" t="n">
        <f aca="false">C57</f>
        <v>0.368</v>
      </c>
      <c r="D86" s="17" t="n">
        <f aca="false">TRUNC(D85*C86,2)</f>
        <v>23.56</v>
      </c>
    </row>
    <row r="87" customFormat="false" ht="15" hidden="false" customHeight="false" outlineLevel="0" collapsed="false">
      <c r="A87" s="10" t="s">
        <v>51</v>
      </c>
      <c r="B87" s="33" t="s">
        <v>72</v>
      </c>
      <c r="C87" s="25" t="n">
        <f aca="false">TRUNC(8%*95%*40%,4)</f>
        <v>0.0304</v>
      </c>
      <c r="D87" s="17" t="n">
        <f aca="false">TRUNC($D$33*C87,2)</f>
        <v>105.8</v>
      </c>
    </row>
    <row r="88" customFormat="false" ht="12.75" hidden="false" customHeight="true" outlineLevel="0" collapsed="false">
      <c r="A88" s="15" t="s">
        <v>35</v>
      </c>
      <c r="B88" s="15"/>
      <c r="C88" s="15"/>
      <c r="D88" s="23" t="n">
        <f aca="false">SUM(D82:D87)</f>
        <v>214.37</v>
      </c>
    </row>
    <row r="91" customFormat="false" ht="15" hidden="false" customHeight="false" outlineLevel="0" collapsed="false">
      <c r="A91" s="4" t="s">
        <v>73</v>
      </c>
      <c r="B91" s="4"/>
      <c r="C91" s="4"/>
      <c r="D91" s="4"/>
    </row>
    <row r="94" customFormat="false" ht="15" hidden="false" customHeight="false" outlineLevel="0" collapsed="false">
      <c r="A94" s="20" t="s">
        <v>74</v>
      </c>
      <c r="B94" s="20"/>
      <c r="C94" s="20"/>
      <c r="D94" s="20"/>
    </row>
    <row r="95" customFormat="false" ht="15" hidden="false" customHeight="false" outlineLevel="0" collapsed="false">
      <c r="A95" s="19"/>
    </row>
    <row r="96" customFormat="false" ht="12.75" hidden="false" customHeight="true" outlineLevel="0" collapsed="false">
      <c r="A96" s="15" t="s">
        <v>75</v>
      </c>
      <c r="B96" s="28" t="s">
        <v>76</v>
      </c>
      <c r="C96" s="28"/>
      <c r="D96" s="15" t="s">
        <v>26</v>
      </c>
    </row>
    <row r="97" customFormat="false" ht="15" hidden="false" customHeight="false" outlineLevel="0" collapsed="false">
      <c r="A97" s="10" t="s">
        <v>2</v>
      </c>
      <c r="B97" s="16" t="s">
        <v>77</v>
      </c>
      <c r="C97" s="25" t="n">
        <f aca="false">TRUNC(((1+1/3)/12)/12,4)</f>
        <v>0.0092</v>
      </c>
      <c r="D97" s="17" t="n">
        <f aca="false">TRUNC(($D$33+$D$76+$D$88)*C97,2)</f>
        <v>61.1</v>
      </c>
    </row>
    <row r="98" customFormat="false" ht="15" hidden="false" customHeight="false" outlineLevel="0" collapsed="false">
      <c r="A98" s="10" t="s">
        <v>4</v>
      </c>
      <c r="B98" s="16" t="s">
        <v>78</v>
      </c>
      <c r="C98" s="25" t="n">
        <f aca="false">TRUNC(((2/30)/12),4)</f>
        <v>0.0055</v>
      </c>
      <c r="D98" s="17" t="n">
        <f aca="false">TRUNC(($D$33+$D$76+$D$88)*C98,2)</f>
        <v>36.52</v>
      </c>
    </row>
    <row r="99" customFormat="false" ht="15" hidden="false" customHeight="false" outlineLevel="0" collapsed="false">
      <c r="A99" s="10" t="s">
        <v>6</v>
      </c>
      <c r="B99" s="16" t="s">
        <v>79</v>
      </c>
      <c r="C99" s="25" t="n">
        <f aca="false">TRUNC(((5/30)/12)*2%,4)</f>
        <v>0.0002</v>
      </c>
      <c r="D99" s="17" t="n">
        <f aca="false">TRUNC(($D$33+$D$76+$D$88)*C99,2)</f>
        <v>1.32</v>
      </c>
    </row>
    <row r="100" customFormat="false" ht="15" hidden="false" customHeight="false" outlineLevel="0" collapsed="false">
      <c r="A100" s="10" t="s">
        <v>8</v>
      </c>
      <c r="B100" s="16" t="s">
        <v>80</v>
      </c>
      <c r="C100" s="25" t="n">
        <f aca="false">TRUNC(((15/30)/12)*8%,4)</f>
        <v>0.0033</v>
      </c>
      <c r="D100" s="17" t="n">
        <f aca="false">TRUNC(($D$33+$D$76+$D$88)*C100,2)</f>
        <v>21.91</v>
      </c>
    </row>
    <row r="101" customFormat="false" ht="15" hidden="false" customHeight="false" outlineLevel="0" collapsed="false">
      <c r="A101" s="10" t="s">
        <v>31</v>
      </c>
      <c r="B101" s="16" t="s">
        <v>81</v>
      </c>
      <c r="C101" s="25" t="n">
        <f aca="false">((1+1/3)/12)*3%*(6/12)</f>
        <v>0.00166666666666667</v>
      </c>
      <c r="D101" s="17" t="n">
        <f aca="false">TRUNC(($D$33+$D$76+$D$88)*C101,2)</f>
        <v>11.06</v>
      </c>
    </row>
    <row r="102" customFormat="false" ht="15" hidden="false" customHeight="false" outlineLevel="0" collapsed="false">
      <c r="A102" s="10" t="s">
        <v>51</v>
      </c>
      <c r="B102" s="16" t="s">
        <v>82</v>
      </c>
      <c r="C102" s="25"/>
      <c r="D102" s="17" t="n">
        <f aca="false">TRUNC(($D$33+$D$76+$D$88)*C102,2)</f>
        <v>0</v>
      </c>
    </row>
    <row r="103" customFormat="false" ht="12.75" hidden="false" customHeight="true" outlineLevel="0" collapsed="false">
      <c r="A103" s="15" t="s">
        <v>56</v>
      </c>
      <c r="B103" s="15"/>
      <c r="C103" s="15"/>
      <c r="D103" s="23" t="n">
        <f aca="false">SUM(D97:D102)</f>
        <v>131.91</v>
      </c>
      <c r="E103" s="32"/>
      <c r="F103" s="32"/>
    </row>
    <row r="106" customFormat="false" ht="15" hidden="false" customHeight="false" outlineLevel="0" collapsed="false">
      <c r="A106" s="20" t="s">
        <v>83</v>
      </c>
      <c r="B106" s="20"/>
      <c r="C106" s="20"/>
      <c r="D106" s="20"/>
    </row>
    <row r="107" customFormat="false" ht="15" hidden="false" customHeight="false" outlineLevel="0" collapsed="false">
      <c r="A107" s="19"/>
    </row>
    <row r="108" customFormat="false" ht="12.75" hidden="false" customHeight="true" outlineLevel="0" collapsed="false">
      <c r="A108" s="15" t="s">
        <v>84</v>
      </c>
      <c r="B108" s="28" t="s">
        <v>85</v>
      </c>
      <c r="C108" s="28"/>
      <c r="D108" s="15" t="s">
        <v>26</v>
      </c>
    </row>
    <row r="109" customFormat="false" ht="12.75" hidden="false" customHeight="true" outlineLevel="0" collapsed="false">
      <c r="A109" s="10" t="s">
        <v>2</v>
      </c>
      <c r="B109" s="16" t="s">
        <v>86</v>
      </c>
      <c r="C109" s="16"/>
      <c r="D109" s="17" t="n">
        <f aca="false">((D33+D76+D88)/220)*22*0</f>
        <v>0</v>
      </c>
    </row>
    <row r="110" customFormat="false" ht="12.75" hidden="false" customHeight="true" outlineLevel="0" collapsed="false">
      <c r="A110" s="15" t="s">
        <v>35</v>
      </c>
      <c r="B110" s="15"/>
      <c r="C110" s="15"/>
      <c r="D110" s="23" t="n">
        <f aca="false">SUM(D109)</f>
        <v>0</v>
      </c>
    </row>
    <row r="113" customFormat="false" ht="15" hidden="false" customHeight="false" outlineLevel="0" collapsed="false">
      <c r="A113" s="20" t="s">
        <v>87</v>
      </c>
      <c r="B113" s="20"/>
      <c r="C113" s="20"/>
      <c r="D113" s="20"/>
    </row>
    <row r="114" customFormat="false" ht="15" hidden="false" customHeight="false" outlineLevel="0" collapsed="false">
      <c r="A114" s="19"/>
    </row>
    <row r="115" customFormat="false" ht="12.75" hidden="false" customHeight="true" outlineLevel="0" collapsed="false">
      <c r="A115" s="15" t="n">
        <v>4</v>
      </c>
      <c r="B115" s="15" t="s">
        <v>88</v>
      </c>
      <c r="C115" s="15"/>
      <c r="D115" s="15" t="s">
        <v>26</v>
      </c>
    </row>
    <row r="116" customFormat="false" ht="12.75" hidden="false" customHeight="true" outlineLevel="0" collapsed="false">
      <c r="A116" s="10" t="s">
        <v>75</v>
      </c>
      <c r="B116" s="16" t="s">
        <v>76</v>
      </c>
      <c r="C116" s="16"/>
      <c r="D116" s="29" t="n">
        <f aca="false">D103</f>
        <v>131.91</v>
      </c>
    </row>
    <row r="117" customFormat="false" ht="12.75" hidden="false" customHeight="true" outlineLevel="0" collapsed="false">
      <c r="A117" s="10" t="s">
        <v>84</v>
      </c>
      <c r="B117" s="16" t="s">
        <v>85</v>
      </c>
      <c r="C117" s="16"/>
      <c r="D117" s="29" t="n">
        <f aca="false">D110</f>
        <v>0</v>
      </c>
    </row>
    <row r="118" customFormat="false" ht="12.75" hidden="false" customHeight="true" outlineLevel="0" collapsed="false">
      <c r="A118" s="15" t="s">
        <v>35</v>
      </c>
      <c r="B118" s="15"/>
      <c r="C118" s="15"/>
      <c r="D118" s="23" t="n">
        <f aca="false">SUM(D116:D117)</f>
        <v>131.91</v>
      </c>
    </row>
    <row r="121" customFormat="false" ht="15" hidden="false" customHeight="false" outlineLevel="0" collapsed="false">
      <c r="A121" s="4" t="s">
        <v>89</v>
      </c>
      <c r="B121" s="4"/>
      <c r="C121" s="4"/>
      <c r="D121" s="4"/>
    </row>
    <row r="123" customFormat="false" ht="12.75" hidden="false" customHeight="true" outlineLevel="0" collapsed="false">
      <c r="A123" s="15" t="n">
        <v>5</v>
      </c>
      <c r="B123" s="34" t="s">
        <v>90</v>
      </c>
      <c r="C123" s="34"/>
      <c r="D123" s="15" t="s">
        <v>26</v>
      </c>
    </row>
    <row r="124" customFormat="false" ht="15" hidden="false" customHeight="false" outlineLevel="0" collapsed="false">
      <c r="A124" s="10" t="s">
        <v>2</v>
      </c>
      <c r="B124" s="16" t="s">
        <v>91</v>
      </c>
      <c r="C124" s="16"/>
      <c r="D124" s="17" t="n">
        <v>4.53</v>
      </c>
    </row>
    <row r="125" customFormat="false" ht="15" hidden="false" customHeight="false" outlineLevel="0" collapsed="false">
      <c r="A125" s="10" t="s">
        <v>4</v>
      </c>
      <c r="B125" s="16" t="s">
        <v>92</v>
      </c>
      <c r="C125" s="16"/>
      <c r="D125" s="17"/>
    </row>
    <row r="126" customFormat="false" ht="15" hidden="false" customHeight="false" outlineLevel="0" collapsed="false">
      <c r="A126" s="10" t="s">
        <v>6</v>
      </c>
      <c r="B126" s="16" t="s">
        <v>93</v>
      </c>
      <c r="C126" s="16"/>
      <c r="D126" s="17"/>
    </row>
    <row r="127" customFormat="false" ht="15" hidden="false" customHeight="false" outlineLevel="0" collapsed="false">
      <c r="A127" s="10" t="s">
        <v>8</v>
      </c>
      <c r="B127" s="16" t="s">
        <v>34</v>
      </c>
      <c r="C127" s="16"/>
      <c r="D127" s="17"/>
    </row>
    <row r="128" customFormat="false" ht="12.75" hidden="false" customHeight="true" outlineLevel="0" collapsed="false">
      <c r="A128" s="15" t="s">
        <v>56</v>
      </c>
      <c r="B128" s="15"/>
      <c r="C128" s="15"/>
      <c r="D128" s="18" t="n">
        <f aca="false">SUM(D124:D127)</f>
        <v>4.53</v>
      </c>
    </row>
    <row r="131" customFormat="false" ht="15" hidden="false" customHeight="false" outlineLevel="0" collapsed="false">
      <c r="A131" s="4" t="s">
        <v>95</v>
      </c>
      <c r="B131" s="4"/>
      <c r="C131" s="4"/>
      <c r="D131" s="4"/>
    </row>
    <row r="133" customFormat="false" ht="15" hidden="false" customHeight="false" outlineLevel="0" collapsed="false">
      <c r="A133" s="15" t="n">
        <v>6</v>
      </c>
      <c r="B133" s="34" t="s">
        <v>96</v>
      </c>
      <c r="C133" s="15" t="s">
        <v>45</v>
      </c>
      <c r="D133" s="15" t="s">
        <v>26</v>
      </c>
    </row>
    <row r="134" customFormat="false" ht="15" hidden="false" customHeight="false" outlineLevel="0" collapsed="false">
      <c r="A134" s="10" t="s">
        <v>2</v>
      </c>
      <c r="B134" s="16" t="s">
        <v>97</v>
      </c>
      <c r="C134" s="25" t="n">
        <v>0.05</v>
      </c>
      <c r="D134" s="29" t="n">
        <f aca="false">D154*C134</f>
        <v>338.9015</v>
      </c>
    </row>
    <row r="135" customFormat="false" ht="15" hidden="false" customHeight="false" outlineLevel="0" collapsed="false">
      <c r="A135" s="10" t="s">
        <v>4</v>
      </c>
      <c r="B135" s="16" t="s">
        <v>98</v>
      </c>
      <c r="C135" s="25" t="n">
        <v>0.06</v>
      </c>
      <c r="D135" s="17" t="n">
        <f aca="false">(D154+D134)*C135</f>
        <v>427.01589</v>
      </c>
    </row>
    <row r="136" customFormat="false" ht="15" hidden="false" customHeight="false" outlineLevel="0" collapsed="false">
      <c r="A136" s="10" t="s">
        <v>6</v>
      </c>
      <c r="B136" s="16" t="s">
        <v>99</v>
      </c>
      <c r="C136" s="21" t="n">
        <f aca="false">SUM(C137:C142)</f>
        <v>0.0865</v>
      </c>
      <c r="D136" s="17" t="n">
        <f aca="false">(D154+D134+D135)*C136/(1-C136)</f>
        <v>714.342035287357</v>
      </c>
    </row>
    <row r="137" customFormat="false" ht="15" hidden="false" customHeight="false" outlineLevel="0" collapsed="false">
      <c r="A137" s="10"/>
      <c r="B137" s="16" t="s">
        <v>100</v>
      </c>
      <c r="C137" s="25"/>
      <c r="D137" s="29" t="n">
        <f aca="false">$D$156*C137</f>
        <v>0</v>
      </c>
    </row>
    <row r="138" customFormat="false" ht="15" hidden="false" customHeight="false" outlineLevel="0" collapsed="false">
      <c r="A138" s="10"/>
      <c r="B138" s="16" t="s">
        <v>101</v>
      </c>
      <c r="C138" s="25" t="n">
        <v>0.0065</v>
      </c>
      <c r="D138" s="29" t="n">
        <f aca="false">$D$156*C138</f>
        <v>53.6788812643678</v>
      </c>
    </row>
    <row r="139" customFormat="false" ht="15" hidden="false" customHeight="false" outlineLevel="0" collapsed="false">
      <c r="A139" s="10"/>
      <c r="B139" s="16" t="s">
        <v>102</v>
      </c>
      <c r="C139" s="25" t="n">
        <v>0.03</v>
      </c>
      <c r="D139" s="29" t="n">
        <f aca="false">$D$156*C139</f>
        <v>247.748682758621</v>
      </c>
    </row>
    <row r="140" customFormat="false" ht="15" hidden="false" customHeight="false" outlineLevel="0" collapsed="false">
      <c r="A140" s="10"/>
      <c r="B140" s="16" t="s">
        <v>103</v>
      </c>
      <c r="C140" s="10"/>
      <c r="D140" s="29" t="n">
        <f aca="false">$D$156*C140</f>
        <v>0</v>
      </c>
    </row>
    <row r="141" customFormat="false" ht="15" hidden="false" customHeight="false" outlineLevel="0" collapsed="false">
      <c r="A141" s="10"/>
      <c r="B141" s="16" t="s">
        <v>104</v>
      </c>
      <c r="C141" s="25"/>
      <c r="D141" s="29" t="n">
        <f aca="false">$D$156*C141</f>
        <v>0</v>
      </c>
    </row>
    <row r="142" customFormat="false" ht="15" hidden="false" customHeight="false" outlineLevel="0" collapsed="false">
      <c r="A142" s="10"/>
      <c r="B142" s="16" t="s">
        <v>105</v>
      </c>
      <c r="C142" s="25" t="n">
        <v>0.05</v>
      </c>
      <c r="D142" s="29" t="n">
        <f aca="false">$D$156*C142</f>
        <v>412.914471264368</v>
      </c>
    </row>
    <row r="143" customFormat="false" ht="13.5" hidden="false" customHeight="true" outlineLevel="0" collapsed="false">
      <c r="A143" s="35" t="s">
        <v>56</v>
      </c>
      <c r="B143" s="35"/>
      <c r="C143" s="36" t="n">
        <f aca="false">(1+C135)*(1+C134)/(1-C136)-1</f>
        <v>0.218390804597701</v>
      </c>
      <c r="D143" s="23" t="n">
        <f aca="false">SUM(D134:D136)</f>
        <v>1480.25942528736</v>
      </c>
    </row>
    <row r="146" customFormat="false" ht="15" hidden="false" customHeight="false" outlineLevel="0" collapsed="false">
      <c r="A146" s="4" t="s">
        <v>106</v>
      </c>
      <c r="B146" s="4"/>
      <c r="C146" s="4"/>
      <c r="D146" s="4"/>
    </row>
    <row r="148" customFormat="false" ht="12.75" hidden="false" customHeight="true" outlineLevel="0" collapsed="false">
      <c r="A148" s="15"/>
      <c r="B148" s="15" t="s">
        <v>107</v>
      </c>
      <c r="C148" s="15"/>
      <c r="D148" s="15" t="s">
        <v>26</v>
      </c>
    </row>
    <row r="149" customFormat="false" ht="12.75" hidden="false" customHeight="true" outlineLevel="0" collapsed="false">
      <c r="A149" s="15" t="s">
        <v>2</v>
      </c>
      <c r="B149" s="16" t="s">
        <v>24</v>
      </c>
      <c r="C149" s="16"/>
      <c r="D149" s="37" t="n">
        <f aca="false">D33</f>
        <v>3480.53</v>
      </c>
    </row>
    <row r="150" customFormat="false" ht="12.75" hidden="false" customHeight="true" outlineLevel="0" collapsed="false">
      <c r="A150" s="15" t="s">
        <v>4</v>
      </c>
      <c r="B150" s="16" t="s">
        <v>36</v>
      </c>
      <c r="C150" s="16"/>
      <c r="D150" s="37" t="n">
        <f aca="false">D76</f>
        <v>2946.69</v>
      </c>
    </row>
    <row r="151" customFormat="false" ht="12.75" hidden="false" customHeight="true" outlineLevel="0" collapsed="false">
      <c r="A151" s="15" t="s">
        <v>6</v>
      </c>
      <c r="B151" s="16" t="s">
        <v>65</v>
      </c>
      <c r="C151" s="16"/>
      <c r="D151" s="37" t="n">
        <f aca="false">D88</f>
        <v>214.37</v>
      </c>
    </row>
    <row r="152" customFormat="false" ht="12.75" hidden="false" customHeight="true" outlineLevel="0" collapsed="false">
      <c r="A152" s="15" t="s">
        <v>8</v>
      </c>
      <c r="B152" s="16" t="s">
        <v>73</v>
      </c>
      <c r="C152" s="16"/>
      <c r="D152" s="37" t="n">
        <f aca="false">D118</f>
        <v>131.91</v>
      </c>
    </row>
    <row r="153" customFormat="false" ht="12.75" hidden="false" customHeight="true" outlineLevel="0" collapsed="false">
      <c r="A153" s="15" t="s">
        <v>31</v>
      </c>
      <c r="B153" s="16" t="s">
        <v>89</v>
      </c>
      <c r="C153" s="16"/>
      <c r="D153" s="37" t="n">
        <f aca="false">D128</f>
        <v>4.53</v>
      </c>
    </row>
    <row r="154" customFormat="false" ht="12.75" hidden="false" customHeight="true" outlineLevel="0" collapsed="false">
      <c r="A154" s="15" t="s">
        <v>108</v>
      </c>
      <c r="B154" s="15"/>
      <c r="C154" s="15"/>
      <c r="D154" s="38" t="n">
        <f aca="false">SUM(D149:D153)</f>
        <v>6778.03</v>
      </c>
    </row>
    <row r="155" customFormat="false" ht="12.75" hidden="false" customHeight="true" outlineLevel="0" collapsed="false">
      <c r="A155" s="15" t="s">
        <v>51</v>
      </c>
      <c r="B155" s="16" t="s">
        <v>109</v>
      </c>
      <c r="C155" s="16"/>
      <c r="D155" s="39" t="n">
        <f aca="false">D143</f>
        <v>1480.25942528736</v>
      </c>
    </row>
    <row r="156" customFormat="false" ht="12.75" hidden="false" customHeight="true" outlineLevel="0" collapsed="false">
      <c r="A156" s="15" t="s">
        <v>110</v>
      </c>
      <c r="B156" s="15"/>
      <c r="C156" s="15"/>
      <c r="D156" s="38" t="n">
        <f aca="false">SUM(D154:D155)</f>
        <v>8258.28942528736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B151:C151"/>
    <mergeCell ref="B152:C152"/>
    <mergeCell ref="B153:C153"/>
    <mergeCell ref="A154:C154"/>
    <mergeCell ref="B155:C155"/>
    <mergeCell ref="A156:C156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F156"/>
  <sheetViews>
    <sheetView showFormulas="false" showGridLines="true" showRowColHeaders="true" showZeros="true" rightToLeft="false" tabSelected="false" showOutlineSymbols="true" defaultGridColor="true" view="normal" topLeftCell="A133" colorId="64" zoomScale="115" zoomScaleNormal="115" zoomScalePageLayoutView="100" workbookViewId="0">
      <selection pane="topLeft" activeCell="D26" activeCellId="0" sqref="D26"/>
    </sheetView>
  </sheetViews>
  <sheetFormatPr defaultColWidth="9.13671875" defaultRowHeight="15" zeroHeight="false" outlineLevelRow="0" outlineLevelCol="0"/>
  <cols>
    <col collapsed="false" customWidth="false" hidden="false" outlineLevel="0" max="1" min="1" style="1" width="9.13"/>
    <col collapsed="false" customWidth="true" hidden="false" outlineLevel="0" max="2" min="2" style="1" width="60.29"/>
    <col collapsed="false" customWidth="true" hidden="false" outlineLevel="0" max="3" min="3" style="1" width="18"/>
    <col collapsed="false" customWidth="true" hidden="false" outlineLevel="0" max="4" min="4" style="1" width="21.43"/>
    <col collapsed="false" customWidth="true" hidden="false" outlineLevel="0" max="5" min="5" style="1" width="12.71"/>
    <col collapsed="false" customWidth="true" hidden="false" outlineLevel="0" max="6" min="6" style="1" width="11.99"/>
    <col collapsed="false" customWidth="true" hidden="false" outlineLevel="0" max="7" min="7" style="1" width="15.15"/>
    <col collapsed="false" customWidth="false" hidden="false" outlineLevel="0" max="1024" min="8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</row>
    <row r="2" customFormat="false" ht="15.75" hidden="false" customHeight="false" outlineLevel="0" collapsed="false">
      <c r="A2" s="3"/>
      <c r="B2" s="3"/>
      <c r="C2" s="3"/>
      <c r="D2" s="3"/>
    </row>
    <row r="3" customFormat="false" ht="15" hidden="false" customHeight="false" outlineLevel="0" collapsed="false">
      <c r="A3" s="4" t="s">
        <v>1</v>
      </c>
      <c r="B3" s="4"/>
      <c r="C3" s="4"/>
      <c r="D3" s="4"/>
    </row>
    <row r="4" customFormat="false" ht="15" hidden="false" customHeight="false" outlineLevel="0" collapsed="false">
      <c r="A4" s="5"/>
      <c r="B4" s="5"/>
      <c r="C4" s="5"/>
      <c r="D4" s="5"/>
    </row>
    <row r="5" customFormat="false" ht="15" hidden="false" customHeight="false" outlineLevel="0" collapsed="false">
      <c r="A5" s="6" t="s">
        <v>2</v>
      </c>
      <c r="B5" s="7" t="s">
        <v>3</v>
      </c>
      <c r="C5" s="8"/>
      <c r="D5" s="9"/>
    </row>
    <row r="6" customFormat="false" ht="15" hidden="false" customHeight="false" outlineLevel="0" collapsed="false">
      <c r="A6" s="6" t="s">
        <v>4</v>
      </c>
      <c r="B6" s="7" t="s">
        <v>5</v>
      </c>
      <c r="C6" s="8"/>
      <c r="D6" s="9"/>
    </row>
    <row r="7" customFormat="false" ht="15" hidden="false" customHeight="false" outlineLevel="0" collapsed="false">
      <c r="A7" s="6" t="s">
        <v>6</v>
      </c>
      <c r="B7" s="7" t="s">
        <v>7</v>
      </c>
      <c r="C7" s="8"/>
      <c r="D7" s="9"/>
    </row>
    <row r="8" customFormat="false" ht="15" hidden="false" customHeight="false" outlineLevel="0" collapsed="false">
      <c r="A8" s="6" t="s">
        <v>8</v>
      </c>
      <c r="B8" s="7" t="s">
        <v>9</v>
      </c>
      <c r="C8" s="8"/>
      <c r="D8" s="9"/>
    </row>
    <row r="10" customFormat="false" ht="15" hidden="false" customHeight="false" outlineLevel="0" collapsed="false">
      <c r="A10" s="4" t="s">
        <v>10</v>
      </c>
      <c r="B10" s="4"/>
      <c r="C10" s="4"/>
      <c r="D10" s="4"/>
    </row>
    <row r="11" customFormat="false" ht="15" hidden="false" customHeight="false" outlineLevel="0" collapsed="false">
      <c r="A11" s="5"/>
      <c r="B11" s="5"/>
      <c r="C11" s="5"/>
      <c r="D11" s="5"/>
    </row>
    <row r="12" customFormat="false" ht="38.25" hidden="false" customHeight="true" outlineLevel="0" collapsed="false">
      <c r="A12" s="10" t="s">
        <v>11</v>
      </c>
      <c r="B12" s="10"/>
      <c r="C12" s="10" t="s">
        <v>12</v>
      </c>
      <c r="D12" s="11" t="s">
        <v>13</v>
      </c>
    </row>
    <row r="13" customFormat="false" ht="15" hidden="false" customHeight="false" outlineLevel="0" collapsed="false">
      <c r="A13" s="13" t="s">
        <v>127</v>
      </c>
      <c r="B13" s="13"/>
      <c r="C13" s="9" t="s">
        <v>15</v>
      </c>
      <c r="D13" s="9" t="n">
        <v>2</v>
      </c>
    </row>
    <row r="15" customFormat="false" ht="15" hidden="false" customHeight="false" outlineLevel="0" collapsed="false">
      <c r="A15" s="4" t="s">
        <v>16</v>
      </c>
      <c r="B15" s="4"/>
      <c r="C15" s="4"/>
      <c r="D15" s="4"/>
    </row>
    <row r="16" customFormat="false" ht="15" hidden="false" customHeight="false" outlineLevel="0" collapsed="false">
      <c r="A16" s="5"/>
      <c r="B16" s="5"/>
      <c r="C16" s="5"/>
      <c r="D16" s="5"/>
    </row>
    <row r="17" customFormat="false" ht="15" hidden="false" customHeight="false" outlineLevel="0" collapsed="false">
      <c r="A17" s="6" t="n">
        <v>1</v>
      </c>
      <c r="B17" s="6" t="s">
        <v>17</v>
      </c>
      <c r="C17" s="13" t="s">
        <v>112</v>
      </c>
      <c r="D17" s="13"/>
    </row>
    <row r="18" customFormat="false" ht="15" hidden="false" customHeight="false" outlineLevel="0" collapsed="false">
      <c r="A18" s="6" t="n">
        <v>2</v>
      </c>
      <c r="B18" s="6" t="s">
        <v>19</v>
      </c>
      <c r="C18" s="13" t="s">
        <v>128</v>
      </c>
      <c r="D18" s="13"/>
    </row>
    <row r="19" customFormat="false" ht="15" hidden="false" customHeight="false" outlineLevel="0" collapsed="false">
      <c r="A19" s="6" t="n">
        <v>3</v>
      </c>
      <c r="B19" s="6" t="s">
        <v>21</v>
      </c>
      <c r="C19" s="14" t="n">
        <v>1100</v>
      </c>
      <c r="D19" s="14"/>
    </row>
    <row r="20" customFormat="false" ht="15" hidden="false" customHeight="false" outlineLevel="0" collapsed="false">
      <c r="A20" s="6" t="n">
        <v>4</v>
      </c>
      <c r="B20" s="6" t="s">
        <v>22</v>
      </c>
      <c r="C20" s="13"/>
      <c r="D20" s="13"/>
    </row>
    <row r="21" customFormat="false" ht="15" hidden="false" customHeight="false" outlineLevel="0" collapsed="false">
      <c r="A21" s="6" t="n">
        <v>5</v>
      </c>
      <c r="B21" s="6" t="s">
        <v>23</v>
      </c>
      <c r="C21" s="13"/>
      <c r="D21" s="13"/>
    </row>
    <row r="23" customFormat="false" ht="15" hidden="false" customHeight="false" outlineLevel="0" collapsed="false">
      <c r="A23" s="4" t="s">
        <v>24</v>
      </c>
      <c r="B23" s="4"/>
      <c r="C23" s="4"/>
      <c r="D23" s="4"/>
    </row>
    <row r="25" customFormat="false" ht="12.75" hidden="false" customHeight="true" outlineLevel="0" collapsed="false">
      <c r="A25" s="15" t="n">
        <v>1</v>
      </c>
      <c r="B25" s="15" t="s">
        <v>25</v>
      </c>
      <c r="C25" s="15"/>
      <c r="D25" s="15" t="s">
        <v>26</v>
      </c>
    </row>
    <row r="26" customFormat="false" ht="12.75" hidden="false" customHeight="true" outlineLevel="0" collapsed="false">
      <c r="A26" s="10" t="s">
        <v>2</v>
      </c>
      <c r="B26" s="16" t="s">
        <v>27</v>
      </c>
      <c r="C26" s="16"/>
      <c r="D26" s="17" t="n">
        <v>6178.13</v>
      </c>
    </row>
    <row r="27" customFormat="false" ht="12.75" hidden="false" customHeight="true" outlineLevel="0" collapsed="false">
      <c r="A27" s="10" t="s">
        <v>4</v>
      </c>
      <c r="B27" s="16" t="s">
        <v>28</v>
      </c>
      <c r="C27" s="16"/>
      <c r="D27" s="17"/>
    </row>
    <row r="28" customFormat="false" ht="12.75" hidden="false" customHeight="true" outlineLevel="0" collapsed="false">
      <c r="A28" s="10" t="s">
        <v>6</v>
      </c>
      <c r="B28" s="16" t="s">
        <v>29</v>
      </c>
      <c r="C28" s="16"/>
      <c r="D28" s="17"/>
    </row>
    <row r="29" customFormat="false" ht="12.75" hidden="false" customHeight="true" outlineLevel="0" collapsed="false">
      <c r="A29" s="10" t="s">
        <v>8</v>
      </c>
      <c r="B29" s="16" t="s">
        <v>30</v>
      </c>
      <c r="C29" s="16"/>
      <c r="D29" s="17"/>
    </row>
    <row r="30" customFormat="false" ht="12.75" hidden="false" customHeight="true" outlineLevel="0" collapsed="false">
      <c r="A30" s="10" t="s">
        <v>31</v>
      </c>
      <c r="B30" s="16" t="s">
        <v>32</v>
      </c>
      <c r="C30" s="16"/>
      <c r="D30" s="17"/>
    </row>
    <row r="31" customFormat="false" ht="15" hidden="false" customHeight="false" outlineLevel="0" collapsed="false">
      <c r="A31" s="10"/>
      <c r="B31" s="16"/>
      <c r="C31" s="16"/>
      <c r="D31" s="17"/>
    </row>
    <row r="32" customFormat="false" ht="12.75" hidden="false" customHeight="true" outlineLevel="0" collapsed="false">
      <c r="A32" s="10" t="s">
        <v>33</v>
      </c>
      <c r="B32" s="16" t="s">
        <v>34</v>
      </c>
      <c r="C32" s="16"/>
      <c r="D32" s="17"/>
    </row>
    <row r="33" customFormat="false" ht="12.75" hidden="false" customHeight="true" outlineLevel="0" collapsed="false">
      <c r="A33" s="15" t="s">
        <v>35</v>
      </c>
      <c r="B33" s="15"/>
      <c r="C33" s="15"/>
      <c r="D33" s="18" t="n">
        <f aca="false">SUM(D26:D32)</f>
        <v>6178.13</v>
      </c>
    </row>
    <row r="36" customFormat="false" ht="15" hidden="false" customHeight="false" outlineLevel="0" collapsed="false">
      <c r="A36" s="4" t="s">
        <v>36</v>
      </c>
      <c r="B36" s="4"/>
      <c r="C36" s="4"/>
      <c r="D36" s="4"/>
    </row>
    <row r="37" customFormat="false" ht="15" hidden="false" customHeight="false" outlineLevel="0" collapsed="false">
      <c r="A37" s="19"/>
    </row>
    <row r="38" customFormat="false" ht="15" hidden="false" customHeight="false" outlineLevel="0" collapsed="false">
      <c r="A38" s="20" t="s">
        <v>37</v>
      </c>
      <c r="B38" s="20"/>
      <c r="C38" s="20"/>
      <c r="D38" s="20"/>
    </row>
    <row r="40" customFormat="false" ht="12.75" hidden="false" customHeight="true" outlineLevel="0" collapsed="false">
      <c r="A40" s="15" t="s">
        <v>38</v>
      </c>
      <c r="B40" s="15" t="s">
        <v>39</v>
      </c>
      <c r="C40" s="15"/>
      <c r="D40" s="15" t="s">
        <v>26</v>
      </c>
    </row>
    <row r="41" customFormat="false" ht="15" hidden="false" customHeight="false" outlineLevel="0" collapsed="false">
      <c r="A41" s="10" t="s">
        <v>2</v>
      </c>
      <c r="B41" s="16" t="s">
        <v>40</v>
      </c>
      <c r="C41" s="21" t="n">
        <f aca="false">TRUNC(1/12,4)</f>
        <v>0.0833</v>
      </c>
      <c r="D41" s="17" t="n">
        <f aca="false">TRUNC($D$33*C41,2)</f>
        <v>514.63</v>
      </c>
    </row>
    <row r="42" customFormat="false" ht="15" hidden="false" customHeight="false" outlineLevel="0" collapsed="false">
      <c r="A42" s="10" t="s">
        <v>4</v>
      </c>
      <c r="B42" s="16" t="s">
        <v>41</v>
      </c>
      <c r="C42" s="21" t="n">
        <f aca="false">TRUNC(((1+1/3)/12),4)</f>
        <v>0.1111</v>
      </c>
      <c r="D42" s="17" t="n">
        <f aca="false">TRUNC($D$33*C42,2)</f>
        <v>686.39</v>
      </c>
    </row>
    <row r="43" customFormat="false" ht="12.75" hidden="false" customHeight="true" outlineLevel="0" collapsed="false">
      <c r="A43" s="15" t="s">
        <v>35</v>
      </c>
      <c r="B43" s="15"/>
      <c r="C43" s="22" t="n">
        <f aca="false">SUM(C41:C42)</f>
        <v>0.1944</v>
      </c>
      <c r="D43" s="23" t="n">
        <f aca="false">SUM(D41:D42)</f>
        <v>1201.02</v>
      </c>
    </row>
    <row r="46" customFormat="false" ht="12.75" hidden="false" customHeight="true" outlineLevel="0" collapsed="false">
      <c r="A46" s="24" t="s">
        <v>42</v>
      </c>
      <c r="B46" s="24"/>
      <c r="C46" s="24"/>
      <c r="D46" s="24"/>
    </row>
    <row r="48" customFormat="false" ht="15" hidden="false" customHeight="false" outlineLevel="0" collapsed="false">
      <c r="A48" s="15" t="s">
        <v>43</v>
      </c>
      <c r="B48" s="15" t="s">
        <v>44</v>
      </c>
      <c r="C48" s="15" t="s">
        <v>45</v>
      </c>
      <c r="D48" s="15" t="s">
        <v>26</v>
      </c>
    </row>
    <row r="49" customFormat="false" ht="15" hidden="false" customHeight="false" outlineLevel="0" collapsed="false">
      <c r="A49" s="10" t="s">
        <v>2</v>
      </c>
      <c r="B49" s="16" t="s">
        <v>46</v>
      </c>
      <c r="C49" s="25" t="n">
        <v>0.2</v>
      </c>
      <c r="D49" s="17" t="n">
        <f aca="false">TRUNC(($D$33+$D$43)*C49,2)</f>
        <v>1475.83</v>
      </c>
    </row>
    <row r="50" customFormat="false" ht="15" hidden="false" customHeight="false" outlineLevel="0" collapsed="false">
      <c r="A50" s="10" t="s">
        <v>4</v>
      </c>
      <c r="B50" s="16" t="s">
        <v>47</v>
      </c>
      <c r="C50" s="25" t="n">
        <v>0.025</v>
      </c>
      <c r="D50" s="17" t="n">
        <f aca="false">TRUNC(($D$33+$D$43)*C50,2)</f>
        <v>184.47</v>
      </c>
    </row>
    <row r="51" customFormat="false" ht="15" hidden="false" customHeight="false" outlineLevel="0" collapsed="false">
      <c r="A51" s="10" t="s">
        <v>6</v>
      </c>
      <c r="B51" s="16" t="s">
        <v>48</v>
      </c>
      <c r="C51" s="26" t="n">
        <v>0.03</v>
      </c>
      <c r="D51" s="17" t="n">
        <f aca="false">TRUNC(($D$33+$D$43)*C51,2)</f>
        <v>221.37</v>
      </c>
    </row>
    <row r="52" customFormat="false" ht="15" hidden="false" customHeight="false" outlineLevel="0" collapsed="false">
      <c r="A52" s="10" t="s">
        <v>8</v>
      </c>
      <c r="B52" s="16" t="s">
        <v>49</v>
      </c>
      <c r="C52" s="25" t="n">
        <v>0.015</v>
      </c>
      <c r="D52" s="17" t="n">
        <f aca="false">TRUNC(($D$33+$D$43)*C52,2)</f>
        <v>110.68</v>
      </c>
    </row>
    <row r="53" customFormat="false" ht="15" hidden="false" customHeight="false" outlineLevel="0" collapsed="false">
      <c r="A53" s="10" t="s">
        <v>31</v>
      </c>
      <c r="B53" s="16" t="s">
        <v>50</v>
      </c>
      <c r="C53" s="25" t="n">
        <v>0.01</v>
      </c>
      <c r="D53" s="17" t="n">
        <f aca="false">TRUNC(($D$33+$D$43)*C53,2)</f>
        <v>73.79</v>
      </c>
    </row>
    <row r="54" customFormat="false" ht="15" hidden="false" customHeight="false" outlineLevel="0" collapsed="false">
      <c r="A54" s="10" t="s">
        <v>51</v>
      </c>
      <c r="B54" s="16" t="s">
        <v>52</v>
      </c>
      <c r="C54" s="25" t="n">
        <v>0.006</v>
      </c>
      <c r="D54" s="17" t="n">
        <f aca="false">TRUNC(($D$33+$D$43)*C54,2)</f>
        <v>44.27</v>
      </c>
    </row>
    <row r="55" customFormat="false" ht="15" hidden="false" customHeight="false" outlineLevel="0" collapsed="false">
      <c r="A55" s="10" t="s">
        <v>33</v>
      </c>
      <c r="B55" s="16" t="s">
        <v>53</v>
      </c>
      <c r="C55" s="25" t="n">
        <v>0.002</v>
      </c>
      <c r="D55" s="17" t="n">
        <f aca="false">TRUNC(($D$33+$D$43)*C55,2)</f>
        <v>14.75</v>
      </c>
    </row>
    <row r="56" customFormat="false" ht="15" hidden="false" customHeight="false" outlineLevel="0" collapsed="false">
      <c r="A56" s="10" t="s">
        <v>54</v>
      </c>
      <c r="B56" s="16" t="s">
        <v>55</v>
      </c>
      <c r="C56" s="25" t="n">
        <v>0.08</v>
      </c>
      <c r="D56" s="17" t="n">
        <f aca="false">TRUNC(($D$33+$D$43)*C56,2)</f>
        <v>590.33</v>
      </c>
    </row>
    <row r="57" customFormat="false" ht="12.75" hidden="false" customHeight="true" outlineLevel="0" collapsed="false">
      <c r="A57" s="15" t="s">
        <v>56</v>
      </c>
      <c r="B57" s="15"/>
      <c r="C57" s="27" t="n">
        <f aca="false">SUM(C49:C56)</f>
        <v>0.368</v>
      </c>
      <c r="D57" s="23" t="n">
        <f aca="false">SUM(D49:D56)</f>
        <v>2715.49</v>
      </c>
    </row>
    <row r="60" customFormat="false" ht="15" hidden="false" customHeight="false" outlineLevel="0" collapsed="false">
      <c r="A60" s="20" t="s">
        <v>57</v>
      </c>
      <c r="B60" s="20"/>
      <c r="C60" s="20"/>
      <c r="D60" s="20"/>
    </row>
    <row r="62" customFormat="false" ht="12.75" hidden="false" customHeight="true" outlineLevel="0" collapsed="false">
      <c r="A62" s="15" t="s">
        <v>58</v>
      </c>
      <c r="B62" s="28" t="s">
        <v>59</v>
      </c>
      <c r="C62" s="28"/>
      <c r="D62" s="15" t="s">
        <v>26</v>
      </c>
    </row>
    <row r="63" customFormat="false" ht="12.75" hidden="false" customHeight="true" outlineLevel="0" collapsed="false">
      <c r="A63" s="10" t="s">
        <v>2</v>
      </c>
      <c r="B63" s="16" t="s">
        <v>60</v>
      </c>
      <c r="C63" s="16"/>
      <c r="D63" s="17" t="n">
        <f aca="false">IF((23*2*4.4)-(D26*0.06)&lt;0,0,(23*2*4.4)-(D26*0.06))</f>
        <v>0</v>
      </c>
    </row>
    <row r="64" customFormat="false" ht="12.75" hidden="false" customHeight="true" outlineLevel="0" collapsed="false">
      <c r="A64" s="10" t="s">
        <v>4</v>
      </c>
      <c r="B64" s="16" t="s">
        <v>61</v>
      </c>
      <c r="C64" s="16"/>
      <c r="D64" s="17" t="n">
        <f aca="false">23*(29-2.9)</f>
        <v>600.3</v>
      </c>
    </row>
    <row r="65" customFormat="false" ht="12.75" hidden="false" customHeight="true" outlineLevel="0" collapsed="false">
      <c r="A65" s="10" t="s">
        <v>6</v>
      </c>
      <c r="B65" s="16" t="s">
        <v>62</v>
      </c>
      <c r="C65" s="16"/>
      <c r="D65" s="17" t="n">
        <f aca="false">200*0.7</f>
        <v>140</v>
      </c>
    </row>
    <row r="66" customFormat="false" ht="12.75" hidden="false" customHeight="true" outlineLevel="0" collapsed="false">
      <c r="A66" s="10" t="s">
        <v>8</v>
      </c>
      <c r="B66" s="16" t="s">
        <v>34</v>
      </c>
      <c r="C66" s="16"/>
      <c r="D66" s="17"/>
    </row>
    <row r="67" customFormat="false" ht="12.75" hidden="false" customHeight="true" outlineLevel="0" collapsed="false">
      <c r="A67" s="15" t="s">
        <v>35</v>
      </c>
      <c r="B67" s="15"/>
      <c r="C67" s="15"/>
      <c r="D67" s="23" t="n">
        <f aca="false">SUM(D63:D66)</f>
        <v>740.3</v>
      </c>
    </row>
    <row r="70" customFormat="false" ht="15" hidden="false" customHeight="false" outlineLevel="0" collapsed="false">
      <c r="A70" s="20" t="s">
        <v>63</v>
      </c>
      <c r="B70" s="20"/>
      <c r="C70" s="20"/>
      <c r="D70" s="20"/>
    </row>
    <row r="72" customFormat="false" ht="12.75" hidden="false" customHeight="true" outlineLevel="0" collapsed="false">
      <c r="A72" s="15" t="n">
        <v>2</v>
      </c>
      <c r="B72" s="28" t="s">
        <v>64</v>
      </c>
      <c r="C72" s="28"/>
      <c r="D72" s="15" t="s">
        <v>26</v>
      </c>
    </row>
    <row r="73" customFormat="false" ht="12.75" hidden="false" customHeight="true" outlineLevel="0" collapsed="false">
      <c r="A73" s="10" t="s">
        <v>38</v>
      </c>
      <c r="B73" s="16" t="s">
        <v>39</v>
      </c>
      <c r="C73" s="16"/>
      <c r="D73" s="29" t="n">
        <f aca="false">D43</f>
        <v>1201.02</v>
      </c>
    </row>
    <row r="74" customFormat="false" ht="12.75" hidden="false" customHeight="true" outlineLevel="0" collapsed="false">
      <c r="A74" s="10" t="s">
        <v>43</v>
      </c>
      <c r="B74" s="16" t="s">
        <v>44</v>
      </c>
      <c r="C74" s="16"/>
      <c r="D74" s="29" t="n">
        <f aca="false">D57</f>
        <v>2715.49</v>
      </c>
    </row>
    <row r="75" customFormat="false" ht="12.75" hidden="false" customHeight="true" outlineLevel="0" collapsed="false">
      <c r="A75" s="10" t="s">
        <v>58</v>
      </c>
      <c r="B75" s="16" t="s">
        <v>59</v>
      </c>
      <c r="C75" s="16"/>
      <c r="D75" s="29" t="n">
        <f aca="false">D67</f>
        <v>740.3</v>
      </c>
    </row>
    <row r="76" customFormat="false" ht="12.75" hidden="false" customHeight="true" outlineLevel="0" collapsed="false">
      <c r="A76" s="15" t="s">
        <v>35</v>
      </c>
      <c r="B76" s="15"/>
      <c r="C76" s="15"/>
      <c r="D76" s="23" t="n">
        <f aca="false">SUM(D73:D75)</f>
        <v>4656.81</v>
      </c>
    </row>
    <row r="77" customFormat="false" ht="15" hidden="false" customHeight="false" outlineLevel="0" collapsed="false">
      <c r="A77" s="30"/>
      <c r="E77" s="31"/>
    </row>
    <row r="79" customFormat="false" ht="15" hidden="false" customHeight="false" outlineLevel="0" collapsed="false">
      <c r="A79" s="4" t="s">
        <v>65</v>
      </c>
      <c r="B79" s="4"/>
      <c r="C79" s="4"/>
      <c r="D79" s="4"/>
      <c r="E79" s="32"/>
    </row>
    <row r="80" customFormat="false" ht="12.75" hidden="false" customHeight="true" outlineLevel="0" collapsed="false">
      <c r="E80" s="31"/>
    </row>
    <row r="81" customFormat="false" ht="12.75" hidden="false" customHeight="true" outlineLevel="0" collapsed="false">
      <c r="A81" s="15" t="n">
        <v>3</v>
      </c>
      <c r="B81" s="28" t="s">
        <v>66</v>
      </c>
      <c r="C81" s="28"/>
      <c r="D81" s="15" t="s">
        <v>26</v>
      </c>
    </row>
    <row r="82" customFormat="false" ht="15" hidden="false" customHeight="false" outlineLevel="0" collapsed="false">
      <c r="A82" s="10" t="s">
        <v>2</v>
      </c>
      <c r="B82" s="33" t="s">
        <v>67</v>
      </c>
      <c r="C82" s="25" t="n">
        <f aca="false">TRUNC(((1/12)*5%),4)</f>
        <v>0.0041</v>
      </c>
      <c r="D82" s="17" t="n">
        <f aca="false">TRUNC($D$33*C82,2)</f>
        <v>25.33</v>
      </c>
    </row>
    <row r="83" customFormat="false" ht="15" hidden="false" customHeight="false" outlineLevel="0" collapsed="false">
      <c r="A83" s="10" t="s">
        <v>4</v>
      </c>
      <c r="B83" s="33" t="s">
        <v>68</v>
      </c>
      <c r="C83" s="25" t="n">
        <v>0.08</v>
      </c>
      <c r="D83" s="17" t="n">
        <f aca="false">TRUNC(D82*C83,2)</f>
        <v>2.02</v>
      </c>
    </row>
    <row r="84" customFormat="false" ht="15" hidden="false" customHeight="false" outlineLevel="0" collapsed="false">
      <c r="A84" s="10" t="s">
        <v>6</v>
      </c>
      <c r="B84" s="33" t="s">
        <v>69</v>
      </c>
      <c r="C84" s="25" t="n">
        <f aca="false">TRUNC(8%*5%*40%,4)</f>
        <v>0.0016</v>
      </c>
      <c r="D84" s="17" t="n">
        <f aca="false">TRUNC($D$33*C84,2)</f>
        <v>9.88</v>
      </c>
    </row>
    <row r="85" customFormat="false" ht="15" hidden="false" customHeight="false" outlineLevel="0" collapsed="false">
      <c r="A85" s="10" t="s">
        <v>8</v>
      </c>
      <c r="B85" s="33" t="s">
        <v>70</v>
      </c>
      <c r="C85" s="25" t="n">
        <f aca="false">TRUNC(((7/30)/12)*95%,4)</f>
        <v>0.0184</v>
      </c>
      <c r="D85" s="17" t="n">
        <f aca="false">TRUNC($D$33*C85,2)</f>
        <v>113.67</v>
      </c>
    </row>
    <row r="86" customFormat="false" ht="25.5" hidden="false" customHeight="false" outlineLevel="0" collapsed="false">
      <c r="A86" s="10" t="s">
        <v>31</v>
      </c>
      <c r="B86" s="33" t="s">
        <v>71</v>
      </c>
      <c r="C86" s="25" t="n">
        <f aca="false">C57</f>
        <v>0.368</v>
      </c>
      <c r="D86" s="17" t="n">
        <f aca="false">TRUNC(D85*C86,2)</f>
        <v>41.83</v>
      </c>
    </row>
    <row r="87" customFormat="false" ht="15" hidden="false" customHeight="false" outlineLevel="0" collapsed="false">
      <c r="A87" s="10" t="s">
        <v>51</v>
      </c>
      <c r="B87" s="33" t="s">
        <v>72</v>
      </c>
      <c r="C87" s="25" t="n">
        <f aca="false">TRUNC(8%*95%*40%,4)</f>
        <v>0.0304</v>
      </c>
      <c r="D87" s="17" t="n">
        <f aca="false">TRUNC($D$33*C87,2)</f>
        <v>187.81</v>
      </c>
    </row>
    <row r="88" customFormat="false" ht="12.75" hidden="false" customHeight="true" outlineLevel="0" collapsed="false">
      <c r="A88" s="15" t="s">
        <v>35</v>
      </c>
      <c r="B88" s="15"/>
      <c r="C88" s="15"/>
      <c r="D88" s="23" t="n">
        <f aca="false">SUM(D82:D87)</f>
        <v>380.54</v>
      </c>
    </row>
    <row r="91" customFormat="false" ht="15" hidden="false" customHeight="false" outlineLevel="0" collapsed="false">
      <c r="A91" s="4" t="s">
        <v>73</v>
      </c>
      <c r="B91" s="4"/>
      <c r="C91" s="4"/>
      <c r="D91" s="4"/>
    </row>
    <row r="94" customFormat="false" ht="15" hidden="false" customHeight="false" outlineLevel="0" collapsed="false">
      <c r="A94" s="20" t="s">
        <v>74</v>
      </c>
      <c r="B94" s="20"/>
      <c r="C94" s="20"/>
      <c r="D94" s="20"/>
    </row>
    <row r="95" customFormat="false" ht="15" hidden="false" customHeight="false" outlineLevel="0" collapsed="false">
      <c r="A95" s="19"/>
    </row>
    <row r="96" customFormat="false" ht="12.75" hidden="false" customHeight="true" outlineLevel="0" collapsed="false">
      <c r="A96" s="15" t="s">
        <v>75</v>
      </c>
      <c r="B96" s="28" t="s">
        <v>76</v>
      </c>
      <c r="C96" s="28"/>
      <c r="D96" s="15" t="s">
        <v>26</v>
      </c>
    </row>
    <row r="97" customFormat="false" ht="15" hidden="false" customHeight="false" outlineLevel="0" collapsed="false">
      <c r="A97" s="10" t="s">
        <v>2</v>
      </c>
      <c r="B97" s="16" t="s">
        <v>77</v>
      </c>
      <c r="C97" s="25" t="n">
        <f aca="false">TRUNC(((1+1/3)/12)/12,4)</f>
        <v>0.0092</v>
      </c>
      <c r="D97" s="17" t="n">
        <f aca="false">TRUNC(($D$33+$D$76+$D$88)*C97,2)</f>
        <v>103.18</v>
      </c>
    </row>
    <row r="98" customFormat="false" ht="15" hidden="false" customHeight="false" outlineLevel="0" collapsed="false">
      <c r="A98" s="10" t="s">
        <v>4</v>
      </c>
      <c r="B98" s="16" t="s">
        <v>78</v>
      </c>
      <c r="C98" s="25" t="n">
        <f aca="false">TRUNC(((2/30)/12),4)</f>
        <v>0.0055</v>
      </c>
      <c r="D98" s="17" t="n">
        <f aca="false">TRUNC(($D$33+$D$76+$D$88)*C98,2)</f>
        <v>61.68</v>
      </c>
    </row>
    <row r="99" customFormat="false" ht="15" hidden="false" customHeight="false" outlineLevel="0" collapsed="false">
      <c r="A99" s="10" t="s">
        <v>6</v>
      </c>
      <c r="B99" s="16" t="s">
        <v>79</v>
      </c>
      <c r="C99" s="25" t="n">
        <f aca="false">TRUNC(((5/30)/12)*2%,4)</f>
        <v>0.0002</v>
      </c>
      <c r="D99" s="17" t="n">
        <f aca="false">TRUNC(($D$33+$D$76+$D$88)*C99,2)</f>
        <v>2.24</v>
      </c>
    </row>
    <row r="100" customFormat="false" ht="15" hidden="false" customHeight="false" outlineLevel="0" collapsed="false">
      <c r="A100" s="10" t="s">
        <v>8</v>
      </c>
      <c r="B100" s="16" t="s">
        <v>80</v>
      </c>
      <c r="C100" s="25" t="n">
        <f aca="false">TRUNC(((15/30)/12)*8%,4)</f>
        <v>0.0033</v>
      </c>
      <c r="D100" s="17" t="n">
        <f aca="false">TRUNC(($D$33+$D$76+$D$88)*C100,2)</f>
        <v>37.01</v>
      </c>
    </row>
    <row r="101" customFormat="false" ht="15" hidden="false" customHeight="false" outlineLevel="0" collapsed="false">
      <c r="A101" s="10" t="s">
        <v>31</v>
      </c>
      <c r="B101" s="16" t="s">
        <v>81</v>
      </c>
      <c r="C101" s="25" t="n">
        <f aca="false">((1+1/3)/12)*3%*(6/12)</f>
        <v>0.00166666666666667</v>
      </c>
      <c r="D101" s="17" t="n">
        <f aca="false">TRUNC(($D$33+$D$76+$D$88)*C101,2)</f>
        <v>18.69</v>
      </c>
    </row>
    <row r="102" customFormat="false" ht="15" hidden="false" customHeight="false" outlineLevel="0" collapsed="false">
      <c r="A102" s="10" t="s">
        <v>51</v>
      </c>
      <c r="B102" s="16" t="s">
        <v>82</v>
      </c>
      <c r="C102" s="25"/>
      <c r="D102" s="17" t="n">
        <f aca="false">TRUNC(($D$33+$D$76+$D$88)*C102,2)</f>
        <v>0</v>
      </c>
    </row>
    <row r="103" customFormat="false" ht="12.75" hidden="false" customHeight="true" outlineLevel="0" collapsed="false">
      <c r="A103" s="15" t="s">
        <v>56</v>
      </c>
      <c r="B103" s="15"/>
      <c r="C103" s="15"/>
      <c r="D103" s="23" t="n">
        <f aca="false">SUM(D97:D102)</f>
        <v>222.8</v>
      </c>
      <c r="E103" s="32"/>
      <c r="F103" s="32"/>
    </row>
    <row r="106" customFormat="false" ht="15" hidden="false" customHeight="false" outlineLevel="0" collapsed="false">
      <c r="A106" s="20" t="s">
        <v>83</v>
      </c>
      <c r="B106" s="20"/>
      <c r="C106" s="20"/>
      <c r="D106" s="20"/>
    </row>
    <row r="107" customFormat="false" ht="15" hidden="false" customHeight="false" outlineLevel="0" collapsed="false">
      <c r="A107" s="19"/>
    </row>
    <row r="108" customFormat="false" ht="12.75" hidden="false" customHeight="true" outlineLevel="0" collapsed="false">
      <c r="A108" s="15" t="s">
        <v>84</v>
      </c>
      <c r="B108" s="28" t="s">
        <v>85</v>
      </c>
      <c r="C108" s="28"/>
      <c r="D108" s="15" t="s">
        <v>26</v>
      </c>
    </row>
    <row r="109" customFormat="false" ht="12.75" hidden="false" customHeight="true" outlineLevel="0" collapsed="false">
      <c r="A109" s="10" t="s">
        <v>2</v>
      </c>
      <c r="B109" s="16" t="s">
        <v>86</v>
      </c>
      <c r="C109" s="16"/>
      <c r="D109" s="17" t="n">
        <f aca="false">((D33+D76+D88)/220)*22*0</f>
        <v>0</v>
      </c>
    </row>
    <row r="110" customFormat="false" ht="12.75" hidden="false" customHeight="true" outlineLevel="0" collapsed="false">
      <c r="A110" s="15" t="s">
        <v>35</v>
      </c>
      <c r="B110" s="15"/>
      <c r="C110" s="15"/>
      <c r="D110" s="23" t="n">
        <f aca="false">SUM(D109)</f>
        <v>0</v>
      </c>
    </row>
    <row r="113" customFormat="false" ht="15" hidden="false" customHeight="false" outlineLevel="0" collapsed="false">
      <c r="A113" s="20" t="s">
        <v>87</v>
      </c>
      <c r="B113" s="20"/>
      <c r="C113" s="20"/>
      <c r="D113" s="20"/>
    </row>
    <row r="114" customFormat="false" ht="15" hidden="false" customHeight="false" outlineLevel="0" collapsed="false">
      <c r="A114" s="19"/>
    </row>
    <row r="115" customFormat="false" ht="12.75" hidden="false" customHeight="true" outlineLevel="0" collapsed="false">
      <c r="A115" s="15" t="n">
        <v>4</v>
      </c>
      <c r="B115" s="15" t="s">
        <v>88</v>
      </c>
      <c r="C115" s="15"/>
      <c r="D115" s="15" t="s">
        <v>26</v>
      </c>
    </row>
    <row r="116" customFormat="false" ht="12.75" hidden="false" customHeight="true" outlineLevel="0" collapsed="false">
      <c r="A116" s="10" t="s">
        <v>75</v>
      </c>
      <c r="B116" s="16" t="s">
        <v>76</v>
      </c>
      <c r="C116" s="16"/>
      <c r="D116" s="29" t="n">
        <f aca="false">D103</f>
        <v>222.8</v>
      </c>
    </row>
    <row r="117" customFormat="false" ht="12.75" hidden="false" customHeight="true" outlineLevel="0" collapsed="false">
      <c r="A117" s="10" t="s">
        <v>84</v>
      </c>
      <c r="B117" s="16" t="s">
        <v>85</v>
      </c>
      <c r="C117" s="16"/>
      <c r="D117" s="29" t="n">
        <f aca="false">D110</f>
        <v>0</v>
      </c>
    </row>
    <row r="118" customFormat="false" ht="12.75" hidden="false" customHeight="true" outlineLevel="0" collapsed="false">
      <c r="A118" s="15" t="s">
        <v>35</v>
      </c>
      <c r="B118" s="15"/>
      <c r="C118" s="15"/>
      <c r="D118" s="23" t="n">
        <f aca="false">SUM(D116:D117)</f>
        <v>222.8</v>
      </c>
    </row>
    <row r="121" customFormat="false" ht="15" hidden="false" customHeight="false" outlineLevel="0" collapsed="false">
      <c r="A121" s="4" t="s">
        <v>89</v>
      </c>
      <c r="B121" s="4"/>
      <c r="C121" s="4"/>
      <c r="D121" s="4"/>
    </row>
    <row r="123" customFormat="false" ht="12.75" hidden="false" customHeight="true" outlineLevel="0" collapsed="false">
      <c r="A123" s="15" t="n">
        <v>5</v>
      </c>
      <c r="B123" s="34" t="s">
        <v>90</v>
      </c>
      <c r="C123" s="34"/>
      <c r="D123" s="15" t="s">
        <v>26</v>
      </c>
    </row>
    <row r="124" customFormat="false" ht="15" hidden="false" customHeight="false" outlineLevel="0" collapsed="false">
      <c r="A124" s="10" t="s">
        <v>2</v>
      </c>
      <c r="B124" s="16" t="s">
        <v>91</v>
      </c>
      <c r="C124" s="16"/>
      <c r="D124" s="17" t="n">
        <v>4.53</v>
      </c>
    </row>
    <row r="125" customFormat="false" ht="15" hidden="false" customHeight="false" outlineLevel="0" collapsed="false">
      <c r="A125" s="10" t="s">
        <v>4</v>
      </c>
      <c r="B125" s="16" t="s">
        <v>92</v>
      </c>
      <c r="C125" s="16"/>
      <c r="D125" s="17"/>
    </row>
    <row r="126" customFormat="false" ht="15" hidden="false" customHeight="false" outlineLevel="0" collapsed="false">
      <c r="A126" s="10" t="s">
        <v>6</v>
      </c>
      <c r="B126" s="16" t="s">
        <v>93</v>
      </c>
      <c r="C126" s="16"/>
      <c r="D126" s="17"/>
    </row>
    <row r="127" customFormat="false" ht="15" hidden="false" customHeight="false" outlineLevel="0" collapsed="false">
      <c r="A127" s="10" t="s">
        <v>8</v>
      </c>
      <c r="B127" s="16" t="s">
        <v>34</v>
      </c>
      <c r="C127" s="16"/>
      <c r="D127" s="17"/>
    </row>
    <row r="128" customFormat="false" ht="12.75" hidden="false" customHeight="true" outlineLevel="0" collapsed="false">
      <c r="A128" s="15" t="s">
        <v>56</v>
      </c>
      <c r="B128" s="15"/>
      <c r="C128" s="15"/>
      <c r="D128" s="18" t="n">
        <f aca="false">SUM(D124:D127)</f>
        <v>4.53</v>
      </c>
    </row>
    <row r="131" customFormat="false" ht="15" hidden="false" customHeight="false" outlineLevel="0" collapsed="false">
      <c r="A131" s="4" t="s">
        <v>95</v>
      </c>
      <c r="B131" s="4"/>
      <c r="C131" s="4"/>
      <c r="D131" s="4"/>
    </row>
    <row r="133" customFormat="false" ht="15" hidden="false" customHeight="false" outlineLevel="0" collapsed="false">
      <c r="A133" s="15" t="n">
        <v>6</v>
      </c>
      <c r="B133" s="34" t="s">
        <v>96</v>
      </c>
      <c r="C133" s="15" t="s">
        <v>45</v>
      </c>
      <c r="D133" s="15" t="s">
        <v>26</v>
      </c>
    </row>
    <row r="134" customFormat="false" ht="15" hidden="false" customHeight="false" outlineLevel="0" collapsed="false">
      <c r="A134" s="10" t="s">
        <v>2</v>
      </c>
      <c r="B134" s="16" t="s">
        <v>97</v>
      </c>
      <c r="C134" s="25" t="n">
        <v>0.05</v>
      </c>
      <c r="D134" s="29" t="n">
        <f aca="false">D154*C134</f>
        <v>572.1405</v>
      </c>
    </row>
    <row r="135" customFormat="false" ht="15" hidden="false" customHeight="false" outlineLevel="0" collapsed="false">
      <c r="A135" s="10" t="s">
        <v>4</v>
      </c>
      <c r="B135" s="16" t="s">
        <v>98</v>
      </c>
      <c r="C135" s="25" t="n">
        <v>0.06</v>
      </c>
      <c r="D135" s="17" t="n">
        <f aca="false">(D154+D134)*C135</f>
        <v>720.89703</v>
      </c>
    </row>
    <row r="136" customFormat="false" ht="15" hidden="false" customHeight="false" outlineLevel="0" collapsed="false">
      <c r="A136" s="10" t="s">
        <v>6</v>
      </c>
      <c r="B136" s="16" t="s">
        <v>99</v>
      </c>
      <c r="C136" s="21" t="n">
        <f aca="false">SUM(C137:C142)</f>
        <v>0.0865</v>
      </c>
      <c r="D136" s="17" t="n">
        <f aca="false">(D154+D134+D135)*C136/(1-C136)</f>
        <v>1205.96695275862</v>
      </c>
    </row>
    <row r="137" customFormat="false" ht="15" hidden="false" customHeight="false" outlineLevel="0" collapsed="false">
      <c r="A137" s="10"/>
      <c r="B137" s="16" t="s">
        <v>100</v>
      </c>
      <c r="C137" s="25"/>
      <c r="D137" s="29" t="n">
        <f aca="false">$D$156*C137</f>
        <v>0</v>
      </c>
    </row>
    <row r="138" customFormat="false" ht="15" hidden="false" customHeight="false" outlineLevel="0" collapsed="false">
      <c r="A138" s="10"/>
      <c r="B138" s="16" t="s">
        <v>101</v>
      </c>
      <c r="C138" s="25" t="n">
        <v>0.0065</v>
      </c>
      <c r="D138" s="29" t="n">
        <f aca="false">$D$156*C138</f>
        <v>90.621794137931</v>
      </c>
    </row>
    <row r="139" customFormat="false" ht="15" hidden="false" customHeight="false" outlineLevel="0" collapsed="false">
      <c r="A139" s="10"/>
      <c r="B139" s="16" t="s">
        <v>102</v>
      </c>
      <c r="C139" s="25" t="n">
        <v>0.03</v>
      </c>
      <c r="D139" s="29" t="n">
        <f aca="false">$D$156*C139</f>
        <v>418.254434482759</v>
      </c>
    </row>
    <row r="140" customFormat="false" ht="15" hidden="false" customHeight="false" outlineLevel="0" collapsed="false">
      <c r="A140" s="10"/>
      <c r="B140" s="16" t="s">
        <v>103</v>
      </c>
      <c r="C140" s="10"/>
      <c r="D140" s="29" t="n">
        <f aca="false">$D$156*C140</f>
        <v>0</v>
      </c>
    </row>
    <row r="141" customFormat="false" ht="15" hidden="false" customHeight="false" outlineLevel="0" collapsed="false">
      <c r="A141" s="10"/>
      <c r="B141" s="16" t="s">
        <v>104</v>
      </c>
      <c r="C141" s="25"/>
      <c r="D141" s="29" t="n">
        <f aca="false">$D$156*C141</f>
        <v>0</v>
      </c>
    </row>
    <row r="142" customFormat="false" ht="15" hidden="false" customHeight="false" outlineLevel="0" collapsed="false">
      <c r="A142" s="10"/>
      <c r="B142" s="16" t="s">
        <v>105</v>
      </c>
      <c r="C142" s="25" t="n">
        <v>0.05</v>
      </c>
      <c r="D142" s="29" t="n">
        <f aca="false">$D$156*C142</f>
        <v>697.090724137931</v>
      </c>
    </row>
    <row r="143" customFormat="false" ht="13.5" hidden="false" customHeight="true" outlineLevel="0" collapsed="false">
      <c r="A143" s="35" t="s">
        <v>56</v>
      </c>
      <c r="B143" s="35"/>
      <c r="C143" s="36" t="n">
        <f aca="false">(1+C135)*(1+C134)/(1-C136)-1</f>
        <v>0.218390804597701</v>
      </c>
      <c r="D143" s="23" t="n">
        <f aca="false">SUM(D134:D136)</f>
        <v>2499.00448275862</v>
      </c>
    </row>
    <row r="146" customFormat="false" ht="15" hidden="false" customHeight="false" outlineLevel="0" collapsed="false">
      <c r="A146" s="4" t="s">
        <v>106</v>
      </c>
      <c r="B146" s="4"/>
      <c r="C146" s="4"/>
      <c r="D146" s="4"/>
    </row>
    <row r="148" customFormat="false" ht="12.75" hidden="false" customHeight="true" outlineLevel="0" collapsed="false">
      <c r="A148" s="15"/>
      <c r="B148" s="15" t="s">
        <v>107</v>
      </c>
      <c r="C148" s="15"/>
      <c r="D148" s="15" t="s">
        <v>26</v>
      </c>
    </row>
    <row r="149" customFormat="false" ht="12.75" hidden="false" customHeight="true" outlineLevel="0" collapsed="false">
      <c r="A149" s="15" t="s">
        <v>2</v>
      </c>
      <c r="B149" s="16" t="s">
        <v>24</v>
      </c>
      <c r="C149" s="16"/>
      <c r="D149" s="37" t="n">
        <f aca="false">D33</f>
        <v>6178.13</v>
      </c>
    </row>
    <row r="150" customFormat="false" ht="12.75" hidden="false" customHeight="true" outlineLevel="0" collapsed="false">
      <c r="A150" s="15" t="s">
        <v>4</v>
      </c>
      <c r="B150" s="16" t="s">
        <v>36</v>
      </c>
      <c r="C150" s="16"/>
      <c r="D150" s="37" t="n">
        <f aca="false">D76</f>
        <v>4656.81</v>
      </c>
    </row>
    <row r="151" customFormat="false" ht="12.75" hidden="false" customHeight="true" outlineLevel="0" collapsed="false">
      <c r="A151" s="15" t="s">
        <v>6</v>
      </c>
      <c r="B151" s="16" t="s">
        <v>65</v>
      </c>
      <c r="C151" s="16"/>
      <c r="D151" s="37" t="n">
        <f aca="false">D88</f>
        <v>380.54</v>
      </c>
    </row>
    <row r="152" customFormat="false" ht="12.75" hidden="false" customHeight="true" outlineLevel="0" collapsed="false">
      <c r="A152" s="15" t="s">
        <v>8</v>
      </c>
      <c r="B152" s="16" t="s">
        <v>73</v>
      </c>
      <c r="C152" s="16"/>
      <c r="D152" s="37" t="n">
        <f aca="false">D118</f>
        <v>222.8</v>
      </c>
    </row>
    <row r="153" customFormat="false" ht="12.75" hidden="false" customHeight="true" outlineLevel="0" collapsed="false">
      <c r="A153" s="15" t="s">
        <v>31</v>
      </c>
      <c r="B153" s="16" t="s">
        <v>89</v>
      </c>
      <c r="C153" s="16"/>
      <c r="D153" s="37" t="n">
        <f aca="false">D128</f>
        <v>4.53</v>
      </c>
    </row>
    <row r="154" customFormat="false" ht="12.75" hidden="false" customHeight="true" outlineLevel="0" collapsed="false">
      <c r="A154" s="15" t="s">
        <v>108</v>
      </c>
      <c r="B154" s="15"/>
      <c r="C154" s="15"/>
      <c r="D154" s="38" t="n">
        <f aca="false">SUM(D149:D153)</f>
        <v>11442.81</v>
      </c>
    </row>
    <row r="155" customFormat="false" ht="12.75" hidden="false" customHeight="true" outlineLevel="0" collapsed="false">
      <c r="A155" s="15" t="s">
        <v>51</v>
      </c>
      <c r="B155" s="16" t="s">
        <v>109</v>
      </c>
      <c r="C155" s="16"/>
      <c r="D155" s="39" t="n">
        <f aca="false">D143</f>
        <v>2499.00448275862</v>
      </c>
    </row>
    <row r="156" customFormat="false" ht="12.75" hidden="false" customHeight="true" outlineLevel="0" collapsed="false">
      <c r="A156" s="15" t="s">
        <v>110</v>
      </c>
      <c r="B156" s="15"/>
      <c r="C156" s="15"/>
      <c r="D156" s="38" t="n">
        <f aca="false">SUM(D154:D155)</f>
        <v>13941.8144827586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B151:C151"/>
    <mergeCell ref="B152:C152"/>
    <mergeCell ref="B153:C153"/>
    <mergeCell ref="A154:C154"/>
    <mergeCell ref="B155:C155"/>
    <mergeCell ref="A156:C156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F156"/>
  <sheetViews>
    <sheetView showFormulas="false" showGridLines="true" showRowColHeaders="true" showZeros="true" rightToLeft="false" tabSelected="false" showOutlineSymbols="true" defaultGridColor="true" view="normal" topLeftCell="A127" colorId="64" zoomScale="115" zoomScaleNormal="115" zoomScalePageLayoutView="100" workbookViewId="0">
      <selection pane="topLeft" activeCell="A13" activeCellId="0" sqref="A13"/>
    </sheetView>
  </sheetViews>
  <sheetFormatPr defaultColWidth="9.13671875" defaultRowHeight="15" zeroHeight="false" outlineLevelRow="0" outlineLevelCol="0"/>
  <cols>
    <col collapsed="false" customWidth="false" hidden="false" outlineLevel="0" max="1" min="1" style="1" width="9.13"/>
    <col collapsed="false" customWidth="true" hidden="false" outlineLevel="0" max="2" min="2" style="1" width="60.29"/>
    <col collapsed="false" customWidth="true" hidden="false" outlineLevel="0" max="3" min="3" style="1" width="18"/>
    <col collapsed="false" customWidth="true" hidden="false" outlineLevel="0" max="4" min="4" style="1" width="21.43"/>
    <col collapsed="false" customWidth="true" hidden="false" outlineLevel="0" max="5" min="5" style="1" width="12.71"/>
    <col collapsed="false" customWidth="true" hidden="false" outlineLevel="0" max="6" min="6" style="1" width="11.99"/>
    <col collapsed="false" customWidth="true" hidden="false" outlineLevel="0" max="7" min="7" style="1" width="15.15"/>
    <col collapsed="false" customWidth="false" hidden="false" outlineLevel="0" max="1024" min="8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</row>
    <row r="2" customFormat="false" ht="15.75" hidden="false" customHeight="false" outlineLevel="0" collapsed="false">
      <c r="A2" s="3"/>
      <c r="B2" s="3"/>
      <c r="C2" s="3"/>
      <c r="D2" s="3"/>
    </row>
    <row r="3" customFormat="false" ht="15" hidden="false" customHeight="false" outlineLevel="0" collapsed="false">
      <c r="A3" s="4" t="s">
        <v>1</v>
      </c>
      <c r="B3" s="4"/>
      <c r="C3" s="4"/>
      <c r="D3" s="4"/>
    </row>
    <row r="4" customFormat="false" ht="15" hidden="false" customHeight="false" outlineLevel="0" collapsed="false">
      <c r="A4" s="5"/>
      <c r="B4" s="5"/>
      <c r="C4" s="5"/>
      <c r="D4" s="5"/>
    </row>
    <row r="5" customFormat="false" ht="15" hidden="false" customHeight="false" outlineLevel="0" collapsed="false">
      <c r="A5" s="6" t="s">
        <v>2</v>
      </c>
      <c r="B5" s="7" t="s">
        <v>3</v>
      </c>
      <c r="C5" s="8"/>
      <c r="D5" s="9"/>
    </row>
    <row r="6" customFormat="false" ht="15" hidden="false" customHeight="false" outlineLevel="0" collapsed="false">
      <c r="A6" s="6" t="s">
        <v>4</v>
      </c>
      <c r="B6" s="7" t="s">
        <v>5</v>
      </c>
      <c r="C6" s="8"/>
      <c r="D6" s="9"/>
    </row>
    <row r="7" customFormat="false" ht="15" hidden="false" customHeight="false" outlineLevel="0" collapsed="false">
      <c r="A7" s="6" t="s">
        <v>6</v>
      </c>
      <c r="B7" s="7" t="s">
        <v>7</v>
      </c>
      <c r="C7" s="8"/>
      <c r="D7" s="9"/>
    </row>
    <row r="8" customFormat="false" ht="15" hidden="false" customHeight="false" outlineLevel="0" collapsed="false">
      <c r="A8" s="6" t="s">
        <v>8</v>
      </c>
      <c r="B8" s="7" t="s">
        <v>9</v>
      </c>
      <c r="C8" s="8"/>
      <c r="D8" s="9"/>
    </row>
    <row r="10" customFormat="false" ht="15" hidden="false" customHeight="false" outlineLevel="0" collapsed="false">
      <c r="A10" s="4" t="s">
        <v>10</v>
      </c>
      <c r="B10" s="4"/>
      <c r="C10" s="4"/>
      <c r="D10" s="4"/>
    </row>
    <row r="11" customFormat="false" ht="15" hidden="false" customHeight="false" outlineLevel="0" collapsed="false">
      <c r="A11" s="5"/>
      <c r="B11" s="5"/>
      <c r="C11" s="5"/>
      <c r="D11" s="5"/>
    </row>
    <row r="12" customFormat="false" ht="38.25" hidden="false" customHeight="true" outlineLevel="0" collapsed="false">
      <c r="A12" s="10" t="s">
        <v>11</v>
      </c>
      <c r="B12" s="10"/>
      <c r="C12" s="10" t="s">
        <v>12</v>
      </c>
      <c r="D12" s="11" t="s">
        <v>13</v>
      </c>
    </row>
    <row r="13" customFormat="false" ht="30" hidden="false" customHeight="true" outlineLevel="0" collapsed="false">
      <c r="A13" s="12" t="s">
        <v>129</v>
      </c>
      <c r="B13" s="12"/>
      <c r="C13" s="9" t="s">
        <v>15</v>
      </c>
      <c r="D13" s="9" t="n">
        <v>1</v>
      </c>
    </row>
    <row r="15" customFormat="false" ht="15" hidden="false" customHeight="false" outlineLevel="0" collapsed="false">
      <c r="A15" s="4" t="s">
        <v>16</v>
      </c>
      <c r="B15" s="4"/>
      <c r="C15" s="4"/>
      <c r="D15" s="4"/>
    </row>
    <row r="16" customFormat="false" ht="15" hidden="false" customHeight="false" outlineLevel="0" collapsed="false">
      <c r="A16" s="5"/>
      <c r="B16" s="5"/>
      <c r="C16" s="5"/>
      <c r="D16" s="5"/>
    </row>
    <row r="17" customFormat="false" ht="15" hidden="false" customHeight="false" outlineLevel="0" collapsed="false">
      <c r="A17" s="6" t="n">
        <v>1</v>
      </c>
      <c r="B17" s="6" t="s">
        <v>17</v>
      </c>
      <c r="C17" s="13" t="s">
        <v>116</v>
      </c>
      <c r="D17" s="13"/>
    </row>
    <row r="18" customFormat="false" ht="15" hidden="false" customHeight="false" outlineLevel="0" collapsed="false">
      <c r="A18" s="6" t="n">
        <v>2</v>
      </c>
      <c r="B18" s="6" t="s">
        <v>19</v>
      </c>
      <c r="C18" s="13" t="s">
        <v>120</v>
      </c>
      <c r="D18" s="13"/>
    </row>
    <row r="19" customFormat="false" ht="15" hidden="false" customHeight="false" outlineLevel="0" collapsed="false">
      <c r="A19" s="6" t="n">
        <v>3</v>
      </c>
      <c r="B19" s="6" t="s">
        <v>21</v>
      </c>
      <c r="C19" s="14" t="n">
        <v>1100</v>
      </c>
      <c r="D19" s="14"/>
    </row>
    <row r="20" customFormat="false" ht="15" hidden="false" customHeight="false" outlineLevel="0" collapsed="false">
      <c r="A20" s="6" t="n">
        <v>4</v>
      </c>
      <c r="B20" s="6" t="s">
        <v>22</v>
      </c>
      <c r="C20" s="13"/>
      <c r="D20" s="13"/>
    </row>
    <row r="21" customFormat="false" ht="15" hidden="false" customHeight="false" outlineLevel="0" collapsed="false">
      <c r="A21" s="6" t="n">
        <v>5</v>
      </c>
      <c r="B21" s="6" t="s">
        <v>23</v>
      </c>
      <c r="C21" s="13"/>
      <c r="D21" s="13"/>
    </row>
    <row r="23" customFormat="false" ht="15" hidden="false" customHeight="false" outlineLevel="0" collapsed="false">
      <c r="A23" s="4" t="s">
        <v>24</v>
      </c>
      <c r="B23" s="4"/>
      <c r="C23" s="4"/>
      <c r="D23" s="4"/>
    </row>
    <row r="25" customFormat="false" ht="12.75" hidden="false" customHeight="true" outlineLevel="0" collapsed="false">
      <c r="A25" s="15" t="n">
        <v>1</v>
      </c>
      <c r="B25" s="15" t="s">
        <v>25</v>
      </c>
      <c r="C25" s="15"/>
      <c r="D25" s="15" t="s">
        <v>26</v>
      </c>
    </row>
    <row r="26" customFormat="false" ht="12.75" hidden="false" customHeight="true" outlineLevel="0" collapsed="false">
      <c r="A26" s="10" t="s">
        <v>2</v>
      </c>
      <c r="B26" s="16" t="s">
        <v>27</v>
      </c>
      <c r="C26" s="16"/>
      <c r="D26" s="17" t="n">
        <v>2909.44</v>
      </c>
    </row>
    <row r="27" customFormat="false" ht="12.75" hidden="false" customHeight="true" outlineLevel="0" collapsed="false">
      <c r="A27" s="10" t="s">
        <v>4</v>
      </c>
      <c r="B27" s="16" t="s">
        <v>28</v>
      </c>
      <c r="C27" s="16"/>
      <c r="D27" s="17"/>
    </row>
    <row r="28" customFormat="false" ht="12.75" hidden="false" customHeight="true" outlineLevel="0" collapsed="false">
      <c r="A28" s="10" t="s">
        <v>6</v>
      </c>
      <c r="B28" s="16" t="s">
        <v>29</v>
      </c>
      <c r="C28" s="16"/>
      <c r="D28" s="17"/>
    </row>
    <row r="29" customFormat="false" ht="12.75" hidden="false" customHeight="true" outlineLevel="0" collapsed="false">
      <c r="A29" s="10" t="s">
        <v>8</v>
      </c>
      <c r="B29" s="16" t="s">
        <v>30</v>
      </c>
      <c r="C29" s="16"/>
      <c r="D29" s="17"/>
    </row>
    <row r="30" customFormat="false" ht="12.75" hidden="false" customHeight="true" outlineLevel="0" collapsed="false">
      <c r="A30" s="10" t="s">
        <v>31</v>
      </c>
      <c r="B30" s="16" t="s">
        <v>32</v>
      </c>
      <c r="C30" s="16"/>
      <c r="D30" s="17"/>
    </row>
    <row r="31" customFormat="false" ht="15" hidden="false" customHeight="false" outlineLevel="0" collapsed="false">
      <c r="A31" s="10"/>
      <c r="B31" s="16"/>
      <c r="C31" s="16"/>
      <c r="D31" s="17"/>
    </row>
    <row r="32" customFormat="false" ht="12.75" hidden="false" customHeight="true" outlineLevel="0" collapsed="false">
      <c r="A32" s="10" t="s">
        <v>33</v>
      </c>
      <c r="B32" s="16" t="s">
        <v>34</v>
      </c>
      <c r="C32" s="16"/>
      <c r="D32" s="17"/>
    </row>
    <row r="33" customFormat="false" ht="12.75" hidden="false" customHeight="true" outlineLevel="0" collapsed="false">
      <c r="A33" s="15" t="s">
        <v>35</v>
      </c>
      <c r="B33" s="15"/>
      <c r="C33" s="15"/>
      <c r="D33" s="18" t="n">
        <f aca="false">SUM(D26:D32)</f>
        <v>2909.44</v>
      </c>
    </row>
    <row r="36" customFormat="false" ht="15" hidden="false" customHeight="false" outlineLevel="0" collapsed="false">
      <c r="A36" s="4" t="s">
        <v>36</v>
      </c>
      <c r="B36" s="4"/>
      <c r="C36" s="4"/>
      <c r="D36" s="4"/>
    </row>
    <row r="37" customFormat="false" ht="15" hidden="false" customHeight="false" outlineLevel="0" collapsed="false">
      <c r="A37" s="19"/>
    </row>
    <row r="38" customFormat="false" ht="15" hidden="false" customHeight="false" outlineLevel="0" collapsed="false">
      <c r="A38" s="20" t="s">
        <v>37</v>
      </c>
      <c r="B38" s="20"/>
      <c r="C38" s="20"/>
      <c r="D38" s="20"/>
    </row>
    <row r="40" customFormat="false" ht="12.75" hidden="false" customHeight="true" outlineLevel="0" collapsed="false">
      <c r="A40" s="15" t="s">
        <v>38</v>
      </c>
      <c r="B40" s="15" t="s">
        <v>39</v>
      </c>
      <c r="C40" s="15"/>
      <c r="D40" s="15" t="s">
        <v>26</v>
      </c>
    </row>
    <row r="41" customFormat="false" ht="15" hidden="false" customHeight="false" outlineLevel="0" collapsed="false">
      <c r="A41" s="10" t="s">
        <v>2</v>
      </c>
      <c r="B41" s="16" t="s">
        <v>40</v>
      </c>
      <c r="C41" s="21" t="n">
        <f aca="false">TRUNC(1/12,4)</f>
        <v>0.0833</v>
      </c>
      <c r="D41" s="17" t="n">
        <f aca="false">TRUNC($D$33*C41,2)</f>
        <v>242.35</v>
      </c>
    </row>
    <row r="42" customFormat="false" ht="15" hidden="false" customHeight="false" outlineLevel="0" collapsed="false">
      <c r="A42" s="10" t="s">
        <v>4</v>
      </c>
      <c r="B42" s="16" t="s">
        <v>41</v>
      </c>
      <c r="C42" s="21" t="n">
        <f aca="false">TRUNC(((1+1/3)/12),4)</f>
        <v>0.1111</v>
      </c>
      <c r="D42" s="17" t="n">
        <f aca="false">TRUNC($D$33*C42,2)</f>
        <v>323.23</v>
      </c>
    </row>
    <row r="43" customFormat="false" ht="12.75" hidden="false" customHeight="true" outlineLevel="0" collapsed="false">
      <c r="A43" s="15" t="s">
        <v>35</v>
      </c>
      <c r="B43" s="15"/>
      <c r="C43" s="22" t="n">
        <f aca="false">SUM(C41:C42)</f>
        <v>0.1944</v>
      </c>
      <c r="D43" s="23" t="n">
        <f aca="false">SUM(D41:D42)</f>
        <v>565.58</v>
      </c>
    </row>
    <row r="46" customFormat="false" ht="12.75" hidden="false" customHeight="true" outlineLevel="0" collapsed="false">
      <c r="A46" s="24" t="s">
        <v>42</v>
      </c>
      <c r="B46" s="24"/>
      <c r="C46" s="24"/>
      <c r="D46" s="24"/>
    </row>
    <row r="48" customFormat="false" ht="15" hidden="false" customHeight="false" outlineLevel="0" collapsed="false">
      <c r="A48" s="15" t="s">
        <v>43</v>
      </c>
      <c r="B48" s="15" t="s">
        <v>44</v>
      </c>
      <c r="C48" s="15" t="s">
        <v>45</v>
      </c>
      <c r="D48" s="15" t="s">
        <v>26</v>
      </c>
    </row>
    <row r="49" customFormat="false" ht="15" hidden="false" customHeight="false" outlineLevel="0" collapsed="false">
      <c r="A49" s="10" t="s">
        <v>2</v>
      </c>
      <c r="B49" s="16" t="s">
        <v>46</v>
      </c>
      <c r="C49" s="25" t="n">
        <v>0.2</v>
      </c>
      <c r="D49" s="17" t="n">
        <f aca="false">TRUNC(($D$33+$D$43)*C49,2)</f>
        <v>695</v>
      </c>
    </row>
    <row r="50" customFormat="false" ht="15" hidden="false" customHeight="false" outlineLevel="0" collapsed="false">
      <c r="A50" s="10" t="s">
        <v>4</v>
      </c>
      <c r="B50" s="16" t="s">
        <v>47</v>
      </c>
      <c r="C50" s="25" t="n">
        <v>0.025</v>
      </c>
      <c r="D50" s="17" t="n">
        <f aca="false">TRUNC(($D$33+$D$43)*C50,2)</f>
        <v>86.87</v>
      </c>
    </row>
    <row r="51" customFormat="false" ht="15" hidden="false" customHeight="false" outlineLevel="0" collapsed="false">
      <c r="A51" s="10" t="s">
        <v>6</v>
      </c>
      <c r="B51" s="16" t="s">
        <v>48</v>
      </c>
      <c r="C51" s="26" t="n">
        <v>0.03</v>
      </c>
      <c r="D51" s="17" t="n">
        <f aca="false">TRUNC(($D$33+$D$43)*C51,2)</f>
        <v>104.25</v>
      </c>
    </row>
    <row r="52" customFormat="false" ht="15" hidden="false" customHeight="false" outlineLevel="0" collapsed="false">
      <c r="A52" s="10" t="s">
        <v>8</v>
      </c>
      <c r="B52" s="16" t="s">
        <v>49</v>
      </c>
      <c r="C52" s="25" t="n">
        <v>0.015</v>
      </c>
      <c r="D52" s="17" t="n">
        <f aca="false">TRUNC(($D$33+$D$43)*C52,2)</f>
        <v>52.12</v>
      </c>
    </row>
    <row r="53" customFormat="false" ht="15" hidden="false" customHeight="false" outlineLevel="0" collapsed="false">
      <c r="A53" s="10" t="s">
        <v>31</v>
      </c>
      <c r="B53" s="16" t="s">
        <v>50</v>
      </c>
      <c r="C53" s="25" t="n">
        <v>0.01</v>
      </c>
      <c r="D53" s="17" t="n">
        <f aca="false">TRUNC(($D$33+$D$43)*C53,2)</f>
        <v>34.75</v>
      </c>
    </row>
    <row r="54" customFormat="false" ht="15" hidden="false" customHeight="false" outlineLevel="0" collapsed="false">
      <c r="A54" s="10" t="s">
        <v>51</v>
      </c>
      <c r="B54" s="16" t="s">
        <v>52</v>
      </c>
      <c r="C54" s="25" t="n">
        <v>0.006</v>
      </c>
      <c r="D54" s="17" t="n">
        <f aca="false">TRUNC(($D$33+$D$43)*C54,2)</f>
        <v>20.85</v>
      </c>
    </row>
    <row r="55" customFormat="false" ht="15" hidden="false" customHeight="false" outlineLevel="0" collapsed="false">
      <c r="A55" s="10" t="s">
        <v>33</v>
      </c>
      <c r="B55" s="16" t="s">
        <v>53</v>
      </c>
      <c r="C55" s="25" t="n">
        <v>0.002</v>
      </c>
      <c r="D55" s="17" t="n">
        <f aca="false">TRUNC(($D$33+$D$43)*C55,2)</f>
        <v>6.95</v>
      </c>
    </row>
    <row r="56" customFormat="false" ht="15" hidden="false" customHeight="false" outlineLevel="0" collapsed="false">
      <c r="A56" s="10" t="s">
        <v>54</v>
      </c>
      <c r="B56" s="16" t="s">
        <v>55</v>
      </c>
      <c r="C56" s="25" t="n">
        <v>0.08</v>
      </c>
      <c r="D56" s="17" t="n">
        <f aca="false">TRUNC(($D$33+$D$43)*C56,2)</f>
        <v>278</v>
      </c>
    </row>
    <row r="57" customFormat="false" ht="12.75" hidden="false" customHeight="true" outlineLevel="0" collapsed="false">
      <c r="A57" s="15" t="s">
        <v>56</v>
      </c>
      <c r="B57" s="15"/>
      <c r="C57" s="27" t="n">
        <f aca="false">SUM(C49:C56)</f>
        <v>0.368</v>
      </c>
      <c r="D57" s="23" t="n">
        <f aca="false">SUM(D49:D56)</f>
        <v>1278.79</v>
      </c>
    </row>
    <row r="60" customFormat="false" ht="15" hidden="false" customHeight="false" outlineLevel="0" collapsed="false">
      <c r="A60" s="20" t="s">
        <v>57</v>
      </c>
      <c r="B60" s="20"/>
      <c r="C60" s="20"/>
      <c r="D60" s="20"/>
    </row>
    <row r="62" customFormat="false" ht="12.75" hidden="false" customHeight="true" outlineLevel="0" collapsed="false">
      <c r="A62" s="15" t="s">
        <v>58</v>
      </c>
      <c r="B62" s="28" t="s">
        <v>59</v>
      </c>
      <c r="C62" s="28"/>
      <c r="D62" s="15" t="s">
        <v>26</v>
      </c>
    </row>
    <row r="63" customFormat="false" ht="12.75" hidden="false" customHeight="true" outlineLevel="0" collapsed="false">
      <c r="A63" s="10" t="s">
        <v>2</v>
      </c>
      <c r="B63" s="16" t="s">
        <v>60</v>
      </c>
      <c r="C63" s="16"/>
      <c r="D63" s="17" t="n">
        <f aca="false">IF((23*2*4.4)-(D26*0.06)&lt;0,0,(23*2*4.4)-(D26*0.06))</f>
        <v>27.8336</v>
      </c>
    </row>
    <row r="64" customFormat="false" ht="12.75" hidden="false" customHeight="true" outlineLevel="0" collapsed="false">
      <c r="A64" s="10" t="s">
        <v>4</v>
      </c>
      <c r="B64" s="16" t="s">
        <v>61</v>
      </c>
      <c r="C64" s="16"/>
      <c r="D64" s="17" t="n">
        <f aca="false">23*(29-2.9)</f>
        <v>600.3</v>
      </c>
    </row>
    <row r="65" customFormat="false" ht="12.75" hidden="false" customHeight="true" outlineLevel="0" collapsed="false">
      <c r="A65" s="10" t="s">
        <v>6</v>
      </c>
      <c r="B65" s="16" t="s">
        <v>62</v>
      </c>
      <c r="C65" s="16"/>
      <c r="D65" s="17" t="n">
        <f aca="false">200*0.7</f>
        <v>140</v>
      </c>
    </row>
    <row r="66" customFormat="false" ht="12.75" hidden="false" customHeight="true" outlineLevel="0" collapsed="false">
      <c r="A66" s="10" t="s">
        <v>8</v>
      </c>
      <c r="B66" s="16" t="s">
        <v>34</v>
      </c>
      <c r="C66" s="16"/>
      <c r="D66" s="17"/>
    </row>
    <row r="67" customFormat="false" ht="12.75" hidden="false" customHeight="true" outlineLevel="0" collapsed="false">
      <c r="A67" s="15" t="s">
        <v>35</v>
      </c>
      <c r="B67" s="15"/>
      <c r="C67" s="15"/>
      <c r="D67" s="23" t="n">
        <f aca="false">SUM(D63:D66)</f>
        <v>768.1336</v>
      </c>
    </row>
    <row r="70" customFormat="false" ht="15" hidden="false" customHeight="false" outlineLevel="0" collapsed="false">
      <c r="A70" s="20" t="s">
        <v>63</v>
      </c>
      <c r="B70" s="20"/>
      <c r="C70" s="20"/>
      <c r="D70" s="20"/>
    </row>
    <row r="72" customFormat="false" ht="12.75" hidden="false" customHeight="true" outlineLevel="0" collapsed="false">
      <c r="A72" s="15" t="n">
        <v>2</v>
      </c>
      <c r="B72" s="28" t="s">
        <v>64</v>
      </c>
      <c r="C72" s="28"/>
      <c r="D72" s="15" t="s">
        <v>26</v>
      </c>
    </row>
    <row r="73" customFormat="false" ht="12.75" hidden="false" customHeight="true" outlineLevel="0" collapsed="false">
      <c r="A73" s="10" t="s">
        <v>38</v>
      </c>
      <c r="B73" s="16" t="s">
        <v>39</v>
      </c>
      <c r="C73" s="16"/>
      <c r="D73" s="29" t="n">
        <f aca="false">D43</f>
        <v>565.58</v>
      </c>
    </row>
    <row r="74" customFormat="false" ht="12.75" hidden="false" customHeight="true" outlineLevel="0" collapsed="false">
      <c r="A74" s="10" t="s">
        <v>43</v>
      </c>
      <c r="B74" s="16" t="s">
        <v>44</v>
      </c>
      <c r="C74" s="16"/>
      <c r="D74" s="29" t="n">
        <f aca="false">D57</f>
        <v>1278.79</v>
      </c>
    </row>
    <row r="75" customFormat="false" ht="12.75" hidden="false" customHeight="true" outlineLevel="0" collapsed="false">
      <c r="A75" s="10" t="s">
        <v>58</v>
      </c>
      <c r="B75" s="16" t="s">
        <v>59</v>
      </c>
      <c r="C75" s="16"/>
      <c r="D75" s="29" t="n">
        <f aca="false">D67</f>
        <v>768.1336</v>
      </c>
    </row>
    <row r="76" customFormat="false" ht="12.75" hidden="false" customHeight="true" outlineLevel="0" collapsed="false">
      <c r="A76" s="15" t="s">
        <v>35</v>
      </c>
      <c r="B76" s="15"/>
      <c r="C76" s="15"/>
      <c r="D76" s="23" t="n">
        <f aca="false">SUM(D73:D75)</f>
        <v>2612.5036</v>
      </c>
    </row>
    <row r="77" customFormat="false" ht="15" hidden="false" customHeight="false" outlineLevel="0" collapsed="false">
      <c r="A77" s="30"/>
      <c r="E77" s="31"/>
    </row>
    <row r="79" customFormat="false" ht="15" hidden="false" customHeight="false" outlineLevel="0" collapsed="false">
      <c r="A79" s="4" t="s">
        <v>65</v>
      </c>
      <c r="B79" s="4"/>
      <c r="C79" s="4"/>
      <c r="D79" s="4"/>
      <c r="E79" s="32"/>
    </row>
    <row r="80" customFormat="false" ht="12.75" hidden="false" customHeight="true" outlineLevel="0" collapsed="false">
      <c r="E80" s="31"/>
    </row>
    <row r="81" customFormat="false" ht="12.75" hidden="false" customHeight="true" outlineLevel="0" collapsed="false">
      <c r="A81" s="15" t="n">
        <v>3</v>
      </c>
      <c r="B81" s="28" t="s">
        <v>66</v>
      </c>
      <c r="C81" s="28"/>
      <c r="D81" s="15" t="s">
        <v>26</v>
      </c>
    </row>
    <row r="82" customFormat="false" ht="15" hidden="false" customHeight="false" outlineLevel="0" collapsed="false">
      <c r="A82" s="10" t="s">
        <v>2</v>
      </c>
      <c r="B82" s="33" t="s">
        <v>67</v>
      </c>
      <c r="C82" s="25" t="n">
        <f aca="false">TRUNC(((1/12)*5%),4)</f>
        <v>0.0041</v>
      </c>
      <c r="D82" s="17" t="n">
        <f aca="false">TRUNC($D$33*C82,2)</f>
        <v>11.92</v>
      </c>
    </row>
    <row r="83" customFormat="false" ht="15" hidden="false" customHeight="false" outlineLevel="0" collapsed="false">
      <c r="A83" s="10" t="s">
        <v>4</v>
      </c>
      <c r="B83" s="33" t="s">
        <v>68</v>
      </c>
      <c r="C83" s="25" t="n">
        <v>0.08</v>
      </c>
      <c r="D83" s="17" t="n">
        <f aca="false">TRUNC(D82*C83,2)</f>
        <v>0.95</v>
      </c>
    </row>
    <row r="84" customFormat="false" ht="15" hidden="false" customHeight="false" outlineLevel="0" collapsed="false">
      <c r="A84" s="10" t="s">
        <v>6</v>
      </c>
      <c r="B84" s="33" t="s">
        <v>69</v>
      </c>
      <c r="C84" s="25" t="n">
        <f aca="false">TRUNC(8%*5%*40%,4)</f>
        <v>0.0016</v>
      </c>
      <c r="D84" s="17" t="n">
        <f aca="false">TRUNC($D$33*C84,2)</f>
        <v>4.65</v>
      </c>
    </row>
    <row r="85" customFormat="false" ht="15" hidden="false" customHeight="false" outlineLevel="0" collapsed="false">
      <c r="A85" s="10" t="s">
        <v>8</v>
      </c>
      <c r="B85" s="33" t="s">
        <v>70</v>
      </c>
      <c r="C85" s="25" t="n">
        <f aca="false">TRUNC(((7/30)/12)*95%,4)</f>
        <v>0.0184</v>
      </c>
      <c r="D85" s="17" t="n">
        <f aca="false">TRUNC($D$33*C85,2)</f>
        <v>53.53</v>
      </c>
    </row>
    <row r="86" customFormat="false" ht="25.5" hidden="false" customHeight="false" outlineLevel="0" collapsed="false">
      <c r="A86" s="10" t="s">
        <v>31</v>
      </c>
      <c r="B86" s="33" t="s">
        <v>71</v>
      </c>
      <c r="C86" s="25" t="n">
        <f aca="false">C57</f>
        <v>0.368</v>
      </c>
      <c r="D86" s="17" t="n">
        <f aca="false">TRUNC(D85*C86,2)</f>
        <v>19.69</v>
      </c>
    </row>
    <row r="87" customFormat="false" ht="15" hidden="false" customHeight="false" outlineLevel="0" collapsed="false">
      <c r="A87" s="10" t="s">
        <v>51</v>
      </c>
      <c r="B87" s="33" t="s">
        <v>72</v>
      </c>
      <c r="C87" s="25" t="n">
        <f aca="false">TRUNC(8%*95%*40%,4)</f>
        <v>0.0304</v>
      </c>
      <c r="D87" s="17" t="n">
        <f aca="false">TRUNC($D$33*C87,2)</f>
        <v>88.44</v>
      </c>
    </row>
    <row r="88" customFormat="false" ht="12.75" hidden="false" customHeight="true" outlineLevel="0" collapsed="false">
      <c r="A88" s="15" t="s">
        <v>35</v>
      </c>
      <c r="B88" s="15"/>
      <c r="C88" s="15"/>
      <c r="D88" s="23" t="n">
        <f aca="false">SUM(D82:D87)</f>
        <v>179.18</v>
      </c>
    </row>
    <row r="91" customFormat="false" ht="15" hidden="false" customHeight="false" outlineLevel="0" collapsed="false">
      <c r="A91" s="4" t="s">
        <v>73</v>
      </c>
      <c r="B91" s="4"/>
      <c r="C91" s="4"/>
      <c r="D91" s="4"/>
    </row>
    <row r="94" customFormat="false" ht="15" hidden="false" customHeight="false" outlineLevel="0" collapsed="false">
      <c r="A94" s="20" t="s">
        <v>74</v>
      </c>
      <c r="B94" s="20"/>
      <c r="C94" s="20"/>
      <c r="D94" s="20"/>
    </row>
    <row r="95" customFormat="false" ht="15" hidden="false" customHeight="false" outlineLevel="0" collapsed="false">
      <c r="A95" s="19"/>
    </row>
    <row r="96" customFormat="false" ht="12.75" hidden="false" customHeight="true" outlineLevel="0" collapsed="false">
      <c r="A96" s="15" t="s">
        <v>75</v>
      </c>
      <c r="B96" s="28" t="s">
        <v>76</v>
      </c>
      <c r="C96" s="28"/>
      <c r="D96" s="15" t="s">
        <v>26</v>
      </c>
    </row>
    <row r="97" customFormat="false" ht="15" hidden="false" customHeight="false" outlineLevel="0" collapsed="false">
      <c r="A97" s="10" t="s">
        <v>2</v>
      </c>
      <c r="B97" s="16" t="s">
        <v>77</v>
      </c>
      <c r="C97" s="25" t="n">
        <f aca="false">TRUNC(((1+1/3)/12)/12,4)</f>
        <v>0.0092</v>
      </c>
      <c r="D97" s="17" t="n">
        <f aca="false">TRUNC(($D$33+$D$76+$D$88)*C97,2)</f>
        <v>52.45</v>
      </c>
    </row>
    <row r="98" customFormat="false" ht="15" hidden="false" customHeight="false" outlineLevel="0" collapsed="false">
      <c r="A98" s="10" t="s">
        <v>4</v>
      </c>
      <c r="B98" s="16" t="s">
        <v>78</v>
      </c>
      <c r="C98" s="25" t="n">
        <f aca="false">TRUNC(((2/30)/12),4)</f>
        <v>0.0055</v>
      </c>
      <c r="D98" s="17" t="n">
        <f aca="false">TRUNC(($D$33+$D$76+$D$88)*C98,2)</f>
        <v>31.35</v>
      </c>
    </row>
    <row r="99" customFormat="false" ht="15" hidden="false" customHeight="false" outlineLevel="0" collapsed="false">
      <c r="A99" s="10" t="s">
        <v>6</v>
      </c>
      <c r="B99" s="16" t="s">
        <v>79</v>
      </c>
      <c r="C99" s="25" t="n">
        <f aca="false">TRUNC(((5/30)/12)*2%,4)</f>
        <v>0.0002</v>
      </c>
      <c r="D99" s="17" t="n">
        <f aca="false">TRUNC(($D$33+$D$76+$D$88)*C99,2)</f>
        <v>1.14</v>
      </c>
    </row>
    <row r="100" customFormat="false" ht="15" hidden="false" customHeight="false" outlineLevel="0" collapsed="false">
      <c r="A100" s="10" t="s">
        <v>8</v>
      </c>
      <c r="B100" s="16" t="s">
        <v>80</v>
      </c>
      <c r="C100" s="25" t="n">
        <f aca="false">TRUNC(((15/30)/12)*8%,4)</f>
        <v>0.0033</v>
      </c>
      <c r="D100" s="17" t="n">
        <f aca="false">TRUNC(($D$33+$D$76+$D$88)*C100,2)</f>
        <v>18.81</v>
      </c>
    </row>
    <row r="101" customFormat="false" ht="15" hidden="false" customHeight="false" outlineLevel="0" collapsed="false">
      <c r="A101" s="10" t="s">
        <v>31</v>
      </c>
      <c r="B101" s="16" t="s">
        <v>81</v>
      </c>
      <c r="C101" s="25" t="n">
        <f aca="false">((1+1/3)/12)*3%*(6/12)</f>
        <v>0.00166666666666667</v>
      </c>
      <c r="D101" s="17" t="n">
        <f aca="false">TRUNC(($D$33+$D$76+$D$88)*C101,2)</f>
        <v>9.5</v>
      </c>
    </row>
    <row r="102" customFormat="false" ht="15" hidden="false" customHeight="false" outlineLevel="0" collapsed="false">
      <c r="A102" s="10" t="s">
        <v>51</v>
      </c>
      <c r="B102" s="16" t="s">
        <v>82</v>
      </c>
      <c r="C102" s="25"/>
      <c r="D102" s="17" t="n">
        <f aca="false">TRUNC(($D$33+$D$76+$D$88)*C102,2)</f>
        <v>0</v>
      </c>
    </row>
    <row r="103" customFormat="false" ht="12.75" hidden="false" customHeight="true" outlineLevel="0" collapsed="false">
      <c r="A103" s="15" t="s">
        <v>56</v>
      </c>
      <c r="B103" s="15"/>
      <c r="C103" s="15"/>
      <c r="D103" s="23" t="n">
        <f aca="false">SUM(D97:D102)</f>
        <v>113.25</v>
      </c>
      <c r="E103" s="32"/>
      <c r="F103" s="32"/>
    </row>
    <row r="106" customFormat="false" ht="15" hidden="false" customHeight="false" outlineLevel="0" collapsed="false">
      <c r="A106" s="20" t="s">
        <v>83</v>
      </c>
      <c r="B106" s="20"/>
      <c r="C106" s="20"/>
      <c r="D106" s="20"/>
    </row>
    <row r="107" customFormat="false" ht="15" hidden="false" customHeight="false" outlineLevel="0" collapsed="false">
      <c r="A107" s="19"/>
    </row>
    <row r="108" customFormat="false" ht="12.75" hidden="false" customHeight="true" outlineLevel="0" collapsed="false">
      <c r="A108" s="15" t="s">
        <v>84</v>
      </c>
      <c r="B108" s="28" t="s">
        <v>85</v>
      </c>
      <c r="C108" s="28"/>
      <c r="D108" s="15" t="s">
        <v>26</v>
      </c>
    </row>
    <row r="109" customFormat="false" ht="12.75" hidden="false" customHeight="true" outlineLevel="0" collapsed="false">
      <c r="A109" s="10" t="s">
        <v>2</v>
      </c>
      <c r="B109" s="16" t="s">
        <v>86</v>
      </c>
      <c r="C109" s="16"/>
      <c r="D109" s="17" t="n">
        <f aca="false">((D33+D76+D88)/220)*22*0</f>
        <v>0</v>
      </c>
    </row>
    <row r="110" customFormat="false" ht="12.75" hidden="false" customHeight="true" outlineLevel="0" collapsed="false">
      <c r="A110" s="15" t="s">
        <v>35</v>
      </c>
      <c r="B110" s="15"/>
      <c r="C110" s="15"/>
      <c r="D110" s="23" t="n">
        <f aca="false">SUM(D109)</f>
        <v>0</v>
      </c>
    </row>
    <row r="113" customFormat="false" ht="15" hidden="false" customHeight="false" outlineLevel="0" collapsed="false">
      <c r="A113" s="20" t="s">
        <v>87</v>
      </c>
      <c r="B113" s="20"/>
      <c r="C113" s="20"/>
      <c r="D113" s="20"/>
    </row>
    <row r="114" customFormat="false" ht="15" hidden="false" customHeight="false" outlineLevel="0" collapsed="false">
      <c r="A114" s="19"/>
    </row>
    <row r="115" customFormat="false" ht="12.75" hidden="false" customHeight="true" outlineLevel="0" collapsed="false">
      <c r="A115" s="15" t="n">
        <v>4</v>
      </c>
      <c r="B115" s="15" t="s">
        <v>88</v>
      </c>
      <c r="C115" s="15"/>
      <c r="D115" s="15" t="s">
        <v>26</v>
      </c>
    </row>
    <row r="116" customFormat="false" ht="12.75" hidden="false" customHeight="true" outlineLevel="0" collapsed="false">
      <c r="A116" s="10" t="s">
        <v>75</v>
      </c>
      <c r="B116" s="16" t="s">
        <v>76</v>
      </c>
      <c r="C116" s="16"/>
      <c r="D116" s="29" t="n">
        <f aca="false">D103</f>
        <v>113.25</v>
      </c>
    </row>
    <row r="117" customFormat="false" ht="12.75" hidden="false" customHeight="true" outlineLevel="0" collapsed="false">
      <c r="A117" s="10" t="s">
        <v>84</v>
      </c>
      <c r="B117" s="16" t="s">
        <v>85</v>
      </c>
      <c r="C117" s="16"/>
      <c r="D117" s="29" t="n">
        <f aca="false">D110</f>
        <v>0</v>
      </c>
    </row>
    <row r="118" customFormat="false" ht="12.75" hidden="false" customHeight="true" outlineLevel="0" collapsed="false">
      <c r="A118" s="15" t="s">
        <v>35</v>
      </c>
      <c r="B118" s="15"/>
      <c r="C118" s="15"/>
      <c r="D118" s="23" t="n">
        <f aca="false">SUM(D116:D117)</f>
        <v>113.25</v>
      </c>
    </row>
    <row r="121" customFormat="false" ht="15" hidden="false" customHeight="false" outlineLevel="0" collapsed="false">
      <c r="A121" s="4" t="s">
        <v>89</v>
      </c>
      <c r="B121" s="4"/>
      <c r="C121" s="4"/>
      <c r="D121" s="4"/>
    </row>
    <row r="123" customFormat="false" ht="12.75" hidden="false" customHeight="true" outlineLevel="0" collapsed="false">
      <c r="A123" s="15" t="n">
        <v>5</v>
      </c>
      <c r="B123" s="34" t="s">
        <v>90</v>
      </c>
      <c r="C123" s="34"/>
      <c r="D123" s="15" t="s">
        <v>26</v>
      </c>
    </row>
    <row r="124" customFormat="false" ht="15" hidden="false" customHeight="false" outlineLevel="0" collapsed="false">
      <c r="A124" s="10" t="s">
        <v>2</v>
      </c>
      <c r="B124" s="16" t="s">
        <v>91</v>
      </c>
      <c r="C124" s="16"/>
      <c r="D124" s="17" t="n">
        <v>0.39</v>
      </c>
    </row>
    <row r="125" customFormat="false" ht="15" hidden="false" customHeight="false" outlineLevel="0" collapsed="false">
      <c r="A125" s="10" t="s">
        <v>4</v>
      </c>
      <c r="B125" s="16" t="s">
        <v>92</v>
      </c>
      <c r="C125" s="16"/>
      <c r="D125" s="17"/>
    </row>
    <row r="126" customFormat="false" ht="15" hidden="false" customHeight="false" outlineLevel="0" collapsed="false">
      <c r="A126" s="10" t="s">
        <v>6</v>
      </c>
      <c r="B126" s="16" t="s">
        <v>93</v>
      </c>
      <c r="C126" s="16"/>
      <c r="D126" s="17"/>
    </row>
    <row r="127" customFormat="false" ht="15" hidden="false" customHeight="false" outlineLevel="0" collapsed="false">
      <c r="A127" s="10" t="s">
        <v>8</v>
      </c>
      <c r="B127" s="16" t="s">
        <v>34</v>
      </c>
      <c r="C127" s="16"/>
      <c r="D127" s="17"/>
    </row>
    <row r="128" customFormat="false" ht="12.75" hidden="false" customHeight="true" outlineLevel="0" collapsed="false">
      <c r="A128" s="15" t="s">
        <v>56</v>
      </c>
      <c r="B128" s="15"/>
      <c r="C128" s="15"/>
      <c r="D128" s="18" t="n">
        <f aca="false">SUM(D124:D127)</f>
        <v>0.39</v>
      </c>
    </row>
    <row r="131" customFormat="false" ht="15" hidden="false" customHeight="false" outlineLevel="0" collapsed="false">
      <c r="A131" s="4" t="s">
        <v>95</v>
      </c>
      <c r="B131" s="4"/>
      <c r="C131" s="4"/>
      <c r="D131" s="4"/>
    </row>
    <row r="133" customFormat="false" ht="15" hidden="false" customHeight="false" outlineLevel="0" collapsed="false">
      <c r="A133" s="15" t="n">
        <v>6</v>
      </c>
      <c r="B133" s="34" t="s">
        <v>96</v>
      </c>
      <c r="C133" s="15" t="s">
        <v>45</v>
      </c>
      <c r="D133" s="15" t="s">
        <v>26</v>
      </c>
    </row>
    <row r="134" customFormat="false" ht="15" hidden="false" customHeight="false" outlineLevel="0" collapsed="false">
      <c r="A134" s="10" t="s">
        <v>2</v>
      </c>
      <c r="B134" s="16" t="s">
        <v>97</v>
      </c>
      <c r="C134" s="25" t="n">
        <v>0.05</v>
      </c>
      <c r="D134" s="29" t="n">
        <f aca="false">D154*C134</f>
        <v>290.73818</v>
      </c>
    </row>
    <row r="135" customFormat="false" ht="15" hidden="false" customHeight="false" outlineLevel="0" collapsed="false">
      <c r="A135" s="10" t="s">
        <v>4</v>
      </c>
      <c r="B135" s="16" t="s">
        <v>98</v>
      </c>
      <c r="C135" s="25" t="n">
        <v>0.06</v>
      </c>
      <c r="D135" s="17" t="n">
        <f aca="false">(D154+D134)*C135</f>
        <v>366.3301068</v>
      </c>
    </row>
    <row r="136" customFormat="false" ht="15" hidden="false" customHeight="false" outlineLevel="0" collapsed="false">
      <c r="A136" s="10" t="s">
        <v>6</v>
      </c>
      <c r="B136" s="16" t="s">
        <v>99</v>
      </c>
      <c r="C136" s="21" t="n">
        <f aca="false">SUM(C137:C142)</f>
        <v>0.0865</v>
      </c>
      <c r="D136" s="17" t="n">
        <f aca="false">(D154+D134+D135)*C136/(1-C136)</f>
        <v>612.822614349425</v>
      </c>
    </row>
    <row r="137" customFormat="false" ht="15" hidden="false" customHeight="false" outlineLevel="0" collapsed="false">
      <c r="A137" s="10"/>
      <c r="B137" s="16" t="s">
        <v>100</v>
      </c>
      <c r="C137" s="25"/>
      <c r="D137" s="29" t="n">
        <f aca="false">$D$156*C137</f>
        <v>0</v>
      </c>
    </row>
    <row r="138" customFormat="false" ht="15" hidden="false" customHeight="false" outlineLevel="0" collapsed="false">
      <c r="A138" s="10"/>
      <c r="B138" s="16" t="s">
        <v>101</v>
      </c>
      <c r="C138" s="25" t="n">
        <v>0.0065</v>
      </c>
      <c r="D138" s="29" t="n">
        <f aca="false">$D$156*C138</f>
        <v>46.0502542574713</v>
      </c>
    </row>
    <row r="139" customFormat="false" ht="15" hidden="false" customHeight="false" outlineLevel="0" collapsed="false">
      <c r="A139" s="10"/>
      <c r="B139" s="16" t="s">
        <v>102</v>
      </c>
      <c r="C139" s="25" t="n">
        <v>0.03</v>
      </c>
      <c r="D139" s="29" t="n">
        <f aca="false">$D$156*C139</f>
        <v>212.539635034483</v>
      </c>
    </row>
    <row r="140" customFormat="false" ht="15" hidden="false" customHeight="false" outlineLevel="0" collapsed="false">
      <c r="A140" s="10"/>
      <c r="B140" s="16" t="s">
        <v>103</v>
      </c>
      <c r="C140" s="10"/>
      <c r="D140" s="29" t="n">
        <f aca="false">$D$156*C140</f>
        <v>0</v>
      </c>
    </row>
    <row r="141" customFormat="false" ht="15" hidden="false" customHeight="false" outlineLevel="0" collapsed="false">
      <c r="A141" s="10"/>
      <c r="B141" s="16" t="s">
        <v>104</v>
      </c>
      <c r="C141" s="25"/>
      <c r="D141" s="29" t="n">
        <f aca="false">$D$156*C141</f>
        <v>0</v>
      </c>
    </row>
    <row r="142" customFormat="false" ht="15" hidden="false" customHeight="false" outlineLevel="0" collapsed="false">
      <c r="A142" s="10"/>
      <c r="B142" s="16" t="s">
        <v>105</v>
      </c>
      <c r="C142" s="25" t="n">
        <v>0.05</v>
      </c>
      <c r="D142" s="29" t="n">
        <f aca="false">$D$156*C142</f>
        <v>354.232725057471</v>
      </c>
    </row>
    <row r="143" customFormat="false" ht="13.5" hidden="false" customHeight="true" outlineLevel="0" collapsed="false">
      <c r="A143" s="35" t="s">
        <v>56</v>
      </c>
      <c r="B143" s="35"/>
      <c r="C143" s="36" t="n">
        <f aca="false">(1+C135)*(1+C134)/(1-C136)-1</f>
        <v>0.218390804597701</v>
      </c>
      <c r="D143" s="23" t="n">
        <f aca="false">SUM(D134:D136)</f>
        <v>1269.89090114943</v>
      </c>
    </row>
    <row r="146" customFormat="false" ht="15" hidden="false" customHeight="false" outlineLevel="0" collapsed="false">
      <c r="A146" s="4" t="s">
        <v>106</v>
      </c>
      <c r="B146" s="4"/>
      <c r="C146" s="4"/>
      <c r="D146" s="4"/>
    </row>
    <row r="148" customFormat="false" ht="12.75" hidden="false" customHeight="true" outlineLevel="0" collapsed="false">
      <c r="A148" s="15"/>
      <c r="B148" s="15" t="s">
        <v>107</v>
      </c>
      <c r="C148" s="15"/>
      <c r="D148" s="15" t="s">
        <v>26</v>
      </c>
    </row>
    <row r="149" customFormat="false" ht="12.75" hidden="false" customHeight="true" outlineLevel="0" collapsed="false">
      <c r="A149" s="15" t="s">
        <v>2</v>
      </c>
      <c r="B149" s="16" t="s">
        <v>24</v>
      </c>
      <c r="C149" s="16"/>
      <c r="D149" s="37" t="n">
        <f aca="false">D33</f>
        <v>2909.44</v>
      </c>
    </row>
    <row r="150" customFormat="false" ht="12.75" hidden="false" customHeight="true" outlineLevel="0" collapsed="false">
      <c r="A150" s="15" t="s">
        <v>4</v>
      </c>
      <c r="B150" s="16" t="s">
        <v>36</v>
      </c>
      <c r="C150" s="16"/>
      <c r="D150" s="37" t="n">
        <f aca="false">D76</f>
        <v>2612.5036</v>
      </c>
    </row>
    <row r="151" customFormat="false" ht="12.75" hidden="false" customHeight="true" outlineLevel="0" collapsed="false">
      <c r="A151" s="15" t="s">
        <v>6</v>
      </c>
      <c r="B151" s="16" t="s">
        <v>65</v>
      </c>
      <c r="C151" s="16"/>
      <c r="D151" s="37" t="n">
        <f aca="false">D88</f>
        <v>179.18</v>
      </c>
    </row>
    <row r="152" customFormat="false" ht="12.75" hidden="false" customHeight="true" outlineLevel="0" collapsed="false">
      <c r="A152" s="15" t="s">
        <v>8</v>
      </c>
      <c r="B152" s="16" t="s">
        <v>73</v>
      </c>
      <c r="C152" s="16"/>
      <c r="D152" s="37" t="n">
        <f aca="false">D118</f>
        <v>113.25</v>
      </c>
    </row>
    <row r="153" customFormat="false" ht="12.75" hidden="false" customHeight="true" outlineLevel="0" collapsed="false">
      <c r="A153" s="15" t="s">
        <v>31</v>
      </c>
      <c r="B153" s="16" t="s">
        <v>89</v>
      </c>
      <c r="C153" s="16"/>
      <c r="D153" s="37" t="n">
        <f aca="false">D128</f>
        <v>0.39</v>
      </c>
    </row>
    <row r="154" customFormat="false" ht="12.75" hidden="false" customHeight="true" outlineLevel="0" collapsed="false">
      <c r="A154" s="15" t="s">
        <v>108</v>
      </c>
      <c r="B154" s="15"/>
      <c r="C154" s="15"/>
      <c r="D154" s="38" t="n">
        <f aca="false">SUM(D149:D153)</f>
        <v>5814.7636</v>
      </c>
    </row>
    <row r="155" customFormat="false" ht="12.75" hidden="false" customHeight="true" outlineLevel="0" collapsed="false">
      <c r="A155" s="15" t="s">
        <v>51</v>
      </c>
      <c r="B155" s="16" t="s">
        <v>109</v>
      </c>
      <c r="C155" s="16"/>
      <c r="D155" s="39" t="n">
        <f aca="false">D143</f>
        <v>1269.89090114943</v>
      </c>
    </row>
    <row r="156" customFormat="false" ht="12.75" hidden="false" customHeight="true" outlineLevel="0" collapsed="false">
      <c r="A156" s="15" t="s">
        <v>110</v>
      </c>
      <c r="B156" s="15"/>
      <c r="C156" s="15"/>
      <c r="D156" s="38" t="n">
        <f aca="false">SUM(D154:D155)</f>
        <v>7084.65450114943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B151:C151"/>
    <mergeCell ref="B152:C152"/>
    <mergeCell ref="B153:C153"/>
    <mergeCell ref="A154:C154"/>
    <mergeCell ref="B155:C155"/>
    <mergeCell ref="A156:C156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MI42"/>
  <sheetViews>
    <sheetView showFormulas="false" showGridLines="true" showRowColHeaders="true" showZeros="true" rightToLeft="false" tabSelected="true" showOutlineSymbols="true" defaultGridColor="true" view="normal" topLeftCell="A9" colorId="64" zoomScale="100" zoomScaleNormal="100" zoomScalePageLayoutView="100" workbookViewId="0">
      <selection pane="topLeft" activeCell="E39" activeCellId="0" sqref="E39"/>
    </sheetView>
  </sheetViews>
  <sheetFormatPr defaultColWidth="9.13671875" defaultRowHeight="13.8" zeroHeight="false" outlineLevelRow="0" outlineLevelCol="0"/>
  <cols>
    <col collapsed="false" customWidth="true" hidden="false" outlineLevel="0" max="1" min="1" style="41" width="13.14"/>
    <col collapsed="false" customWidth="true" hidden="false" outlineLevel="0" max="2" min="2" style="42" width="65.57"/>
    <col collapsed="false" customWidth="true" hidden="false" outlineLevel="0" max="3" min="3" style="42" width="13.14"/>
    <col collapsed="false" customWidth="true" hidden="false" outlineLevel="0" max="5" min="4" style="41" width="13.14"/>
    <col collapsed="false" customWidth="true" hidden="false" outlineLevel="0" max="6" min="6" style="41" width="14.35"/>
    <col collapsed="false" customWidth="false" hidden="false" outlineLevel="0" max="1023" min="7" style="41" width="9.13"/>
    <col collapsed="false" customWidth="true" hidden="false" outlineLevel="0" max="1024" min="1024" style="0" width="11.52"/>
  </cols>
  <sheetData>
    <row r="1" customFormat="false" ht="13.8" hidden="false" customHeight="false" outlineLevel="0" collapsed="false">
      <c r="A1" s="43"/>
      <c r="B1" s="43"/>
      <c r="C1" s="43"/>
      <c r="D1" s="43"/>
      <c r="E1" s="43"/>
      <c r="F1" s="43"/>
    </row>
    <row r="2" customFormat="false" ht="13.8" hidden="false" customHeight="false" outlineLevel="0" collapsed="false">
      <c r="A2" s="43"/>
      <c r="B2" s="43"/>
      <c r="C2" s="43"/>
      <c r="D2" s="43"/>
      <c r="E2" s="43"/>
      <c r="F2" s="43"/>
    </row>
    <row r="3" customFormat="false" ht="13.8" hidden="false" customHeight="false" outlineLevel="0" collapsed="false">
      <c r="A3" s="43"/>
      <c r="B3" s="43"/>
      <c r="C3" s="43"/>
      <c r="D3" s="43"/>
      <c r="E3" s="43"/>
      <c r="F3" s="43"/>
    </row>
    <row r="4" customFormat="false" ht="13.8" hidden="false" customHeight="false" outlineLevel="0" collapsed="false">
      <c r="A4" s="43"/>
      <c r="B4" s="43"/>
      <c r="C4" s="43"/>
      <c r="D4" s="43"/>
      <c r="E4" s="43"/>
      <c r="F4" s="43"/>
    </row>
    <row r="5" customFormat="false" ht="13.8" hidden="false" customHeight="false" outlineLevel="0" collapsed="false">
      <c r="A5" s="43"/>
      <c r="B5" s="43"/>
      <c r="C5" s="43"/>
      <c r="D5" s="43"/>
      <c r="E5" s="43"/>
      <c r="F5" s="43"/>
    </row>
    <row r="6" customFormat="false" ht="13.8" hidden="false" customHeight="false" outlineLevel="0" collapsed="false">
      <c r="A6" s="44" t="s">
        <v>130</v>
      </c>
      <c r="B6" s="44"/>
      <c r="C6" s="44"/>
      <c r="D6" s="44"/>
      <c r="E6" s="44"/>
      <c r="F6" s="44"/>
    </row>
    <row r="7" customFormat="false" ht="13.8" hidden="false" customHeight="false" outlineLevel="0" collapsed="false">
      <c r="A7" s="44" t="s">
        <v>131</v>
      </c>
      <c r="B7" s="44"/>
      <c r="C7" s="44"/>
      <c r="D7" s="44"/>
      <c r="E7" s="44"/>
      <c r="F7" s="44"/>
    </row>
    <row r="8" customFormat="false" ht="13.8" hidden="false" customHeight="false" outlineLevel="0" collapsed="false">
      <c r="A8" s="44"/>
      <c r="B8" s="44"/>
      <c r="C8" s="44"/>
      <c r="D8" s="44"/>
      <c r="E8" s="44"/>
      <c r="F8" s="44"/>
    </row>
    <row r="9" customFormat="false" ht="13.8" hidden="false" customHeight="false" outlineLevel="0" collapsed="false">
      <c r="A9" s="45" t="s">
        <v>132</v>
      </c>
      <c r="B9" s="45"/>
      <c r="C9" s="45"/>
      <c r="D9" s="45"/>
      <c r="E9" s="45"/>
      <c r="F9" s="45" t="n">
        <f aca="true">TODAY()</f>
        <v>44439</v>
      </c>
    </row>
    <row r="11" customFormat="false" ht="13.8" hidden="false" customHeight="false" outlineLevel="0" collapsed="false">
      <c r="A11" s="46" t="s">
        <v>133</v>
      </c>
      <c r="B11" s="46"/>
      <c r="C11" s="46"/>
      <c r="D11" s="46"/>
      <c r="E11" s="46"/>
      <c r="F11" s="46"/>
    </row>
    <row r="12" customFormat="false" ht="13.8" hidden="false" customHeight="false" outlineLevel="0" collapsed="false">
      <c r="A12" s="47"/>
      <c r="B12" s="48"/>
      <c r="C12" s="49"/>
      <c r="D12" s="49"/>
      <c r="E12" s="49"/>
      <c r="F12" s="49"/>
    </row>
    <row r="13" customFormat="false" ht="42.75" hidden="false" customHeight="true" outlineLevel="0" collapsed="false">
      <c r="A13" s="50" t="s">
        <v>134</v>
      </c>
      <c r="B13" s="50" t="s">
        <v>135</v>
      </c>
      <c r="C13" s="50"/>
      <c r="D13" s="50" t="s">
        <v>136</v>
      </c>
      <c r="E13" s="50" t="s">
        <v>137</v>
      </c>
      <c r="F13" s="50" t="s">
        <v>138</v>
      </c>
      <c r="AMI13" s="0"/>
    </row>
    <row r="14" customFormat="false" ht="30" hidden="false" customHeight="true" outlineLevel="0" collapsed="false">
      <c r="A14" s="51" t="s">
        <v>139</v>
      </c>
      <c r="B14" s="52" t="str">
        <f aca="false">atend_I!A13</f>
        <v>Atendente de Equipe Especializada I – Atendimento Remoto ao
Usuário</v>
      </c>
      <c r="C14" s="52"/>
      <c r="D14" s="53" t="n">
        <f aca="false">atend_I!D156</f>
        <v>4254.52248735632</v>
      </c>
      <c r="E14" s="54" t="n">
        <f aca="false">atend_I!D13</f>
        <v>8</v>
      </c>
      <c r="F14" s="55" t="n">
        <f aca="false">TRUNC(D14*E14,2)</f>
        <v>34036.17</v>
      </c>
      <c r="AMI14" s="0"/>
    </row>
    <row r="15" customFormat="false" ht="30" hidden="false" customHeight="true" outlineLevel="0" collapsed="false">
      <c r="A15" s="51" t="s">
        <v>139</v>
      </c>
      <c r="B15" s="52" t="str">
        <f aca="false">super_I!A13</f>
        <v>Supervisor de Equipe Especializada I – Atendimento Remoto ao
Usuário</v>
      </c>
      <c r="C15" s="52"/>
      <c r="D15" s="56" t="n">
        <f aca="false">super_I!D156</f>
        <v>7291.89059310345</v>
      </c>
      <c r="E15" s="54" t="n">
        <f aca="false">super_I!D13</f>
        <v>2</v>
      </c>
      <c r="F15" s="55" t="n">
        <f aca="false">TRUNC(D15*E15,2)</f>
        <v>14583.78</v>
      </c>
      <c r="AMI15" s="0"/>
    </row>
    <row r="16" customFormat="false" ht="30" hidden="false" customHeight="true" outlineLevel="0" collapsed="false">
      <c r="A16" s="51" t="s">
        <v>140</v>
      </c>
      <c r="B16" s="52" t="str">
        <f aca="false">atend_II!A13</f>
        <v>Atendente de Equipe Especializada II – Atendimento Presencial
ao Usuário</v>
      </c>
      <c r="C16" s="52"/>
      <c r="D16" s="56" t="n">
        <f aca="false">atend_II!D156</f>
        <v>4547.71653793104</v>
      </c>
      <c r="E16" s="54" t="n">
        <f aca="false">atend_II!D13</f>
        <v>6</v>
      </c>
      <c r="F16" s="55" t="n">
        <f aca="false">TRUNC(D16*E16,2)</f>
        <v>27286.29</v>
      </c>
      <c r="AMI16" s="0"/>
    </row>
    <row r="17" customFormat="false" ht="30" hidden="false" customHeight="true" outlineLevel="0" collapsed="false">
      <c r="A17" s="51" t="s">
        <v>141</v>
      </c>
      <c r="B17" s="52" t="str">
        <f aca="false">analista_III!A13</f>
        <v>Analista de Suporte em 3° Nível -  Equipe especializada III – Serviços Microsoft</v>
      </c>
      <c r="C17" s="52"/>
      <c r="D17" s="56" t="n">
        <f aca="false">analista_III!D156</f>
        <v>6724.34734252874</v>
      </c>
      <c r="E17" s="54" t="n">
        <v>0</v>
      </c>
      <c r="F17" s="55" t="n">
        <f aca="false">TRUNC(D17*E17,2)</f>
        <v>0</v>
      </c>
      <c r="AMI17" s="0"/>
    </row>
    <row r="18" customFormat="false" ht="30" hidden="false" customHeight="true" outlineLevel="0" collapsed="false">
      <c r="A18" s="51" t="s">
        <v>142</v>
      </c>
      <c r="B18" s="52" t="str">
        <f aca="false">analista_IV!A13</f>
        <v>Analista de Suporte em 3° Nível - Equipe especializada IV – Serviços de Banco de Dados</v>
      </c>
      <c r="C18" s="52"/>
      <c r="D18" s="56" t="n">
        <f aca="false">analista_IV!D156</f>
        <v>8258.28942528736</v>
      </c>
      <c r="E18" s="54" t="n">
        <f aca="false">analista_IV!D13</f>
        <v>1</v>
      </c>
      <c r="F18" s="55" t="n">
        <f aca="false">TRUNC(D18*E18,2)</f>
        <v>8258.28</v>
      </c>
      <c r="AMI18" s="0"/>
    </row>
    <row r="19" customFormat="false" ht="30" hidden="false" customHeight="true" outlineLevel="0" collapsed="false">
      <c r="A19" s="51" t="s">
        <v>143</v>
      </c>
      <c r="B19" s="52" t="str">
        <f aca="false">analista_V!A13</f>
        <v>Analista de Suporte em 3° Nível - Equipe especializada V – Redes Locais, Metropolitanas e de Longa Distância</v>
      </c>
      <c r="C19" s="52"/>
      <c r="D19" s="56" t="n">
        <f aca="false">analista_V!D156</f>
        <v>7089.69863908046</v>
      </c>
      <c r="E19" s="54" t="n">
        <f aca="false">analista_V!D13</f>
        <v>1</v>
      </c>
      <c r="F19" s="55" t="n">
        <f aca="false">TRUNC(D19*E19,2)</f>
        <v>7089.69</v>
      </c>
      <c r="AMI19" s="0"/>
    </row>
    <row r="20" customFormat="false" ht="30" hidden="false" customHeight="true" outlineLevel="0" collapsed="false">
      <c r="A20" s="51" t="s">
        <v>142</v>
      </c>
      <c r="B20" s="52" t="str">
        <f aca="false">analista_VI!A13</f>
        <v>Analista de Suporte em 3° Nível - Equipe especializada VI – Apoio a Processos de Segurança da Informação</v>
      </c>
      <c r="C20" s="52"/>
      <c r="D20" s="56" t="n">
        <f aca="false">analista_VI!D156</f>
        <v>7940.80797241379</v>
      </c>
      <c r="E20" s="54" t="n">
        <f aca="false">analista_VI!D13</f>
        <v>1</v>
      </c>
      <c r="F20" s="55" t="n">
        <f aca="false">TRUNC(D20*E20,2)</f>
        <v>7940.8</v>
      </c>
      <c r="AMI20" s="0"/>
    </row>
    <row r="21" customFormat="false" ht="30" hidden="false" customHeight="true" outlineLevel="0" collapsed="false">
      <c r="A21" s="51" t="s">
        <v>144</v>
      </c>
      <c r="B21" s="52" t="str">
        <f aca="false">analista_VII!A13</f>
        <v>Analista de Suporte em 3° Nível - Equipe especializada VII – Sistemas Operacionais e Orquestração de Servidores</v>
      </c>
      <c r="C21" s="52"/>
      <c r="D21" s="56" t="n">
        <f aca="false">analista_VII!D156</f>
        <v>7854.43551724138</v>
      </c>
      <c r="E21" s="54" t="n">
        <f aca="false">analista_VII!D13</f>
        <v>2</v>
      </c>
      <c r="F21" s="55" t="n">
        <f aca="false">TRUNC(D21*E21,2)</f>
        <v>15708.87</v>
      </c>
      <c r="AMI21" s="0"/>
    </row>
    <row r="22" customFormat="false" ht="30" hidden="false" customHeight="true" outlineLevel="0" collapsed="false">
      <c r="A22" s="51" t="s">
        <v>141</v>
      </c>
      <c r="B22" s="52" t="str">
        <f aca="false">analista_VIII!A13</f>
        <v>Analista de Suporte em 3° Nível - Equipe especializada VIII – Suporte e Operação de Sistemas e Aplicações</v>
      </c>
      <c r="C22" s="52"/>
      <c r="D22" s="56" t="n">
        <f aca="false">analista_VIII!D156</f>
        <v>7854.43551724138</v>
      </c>
      <c r="E22" s="54" t="n">
        <v>0</v>
      </c>
      <c r="F22" s="55" t="n">
        <f aca="false">TRUNC(D22*E22,2)</f>
        <v>0</v>
      </c>
      <c r="AMI22" s="0"/>
    </row>
    <row r="23" customFormat="false" ht="30" hidden="false" customHeight="true" outlineLevel="0" collapsed="false">
      <c r="A23" s="51" t="s">
        <v>141</v>
      </c>
      <c r="B23" s="52" t="str">
        <f aca="false">analista_IX!A13</f>
        <v>Analista de Suporte em 3° Nível - Equipe especializada IX – Apoio ao Gerenciamento de Identidades</v>
      </c>
      <c r="C23" s="52"/>
      <c r="D23" s="56" t="n">
        <f aca="false">analista_IX!D156</f>
        <v>7854.43551724138</v>
      </c>
      <c r="E23" s="54" t="n">
        <v>0</v>
      </c>
      <c r="F23" s="55" t="n">
        <f aca="false">TRUNC(D23*E23,2)</f>
        <v>0</v>
      </c>
      <c r="AMI23" s="0"/>
    </row>
    <row r="24" customFormat="false" ht="30" hidden="false" customHeight="true" outlineLevel="0" collapsed="false">
      <c r="A24" s="51" t="s">
        <v>141</v>
      </c>
      <c r="B24" s="52" t="str">
        <f aca="false">analista_X!A13</f>
        <v>Analista de Suporte em 3° Nível - Equipe especializada X - Serviço de Backup e Armazenamento de Dados</v>
      </c>
      <c r="C24" s="52"/>
      <c r="D24" s="56" t="n">
        <f aca="false">analista_X!D156</f>
        <v>8258.28942528736</v>
      </c>
      <c r="E24" s="54" t="n">
        <v>0</v>
      </c>
      <c r="F24" s="55" t="n">
        <f aca="false">TRUNC(D24*E24,2)</f>
        <v>0</v>
      </c>
      <c r="AMI24" s="0"/>
    </row>
    <row r="25" customFormat="false" ht="30" hidden="false" customHeight="true" outlineLevel="0" collapsed="false">
      <c r="A25" s="51" t="s">
        <v>143</v>
      </c>
      <c r="B25" s="52" t="str">
        <f aca="false">lider_II_X!A13</f>
        <v>Líder Técnico Equipes II a X</v>
      </c>
      <c r="C25" s="52"/>
      <c r="D25" s="56" t="n">
        <f aca="false">lider_II_X!D156</f>
        <v>13941.8144827586</v>
      </c>
      <c r="E25" s="54" t="n">
        <f aca="false">lider_II_X!D13</f>
        <v>2</v>
      </c>
      <c r="F25" s="55" t="n">
        <f aca="false">TRUNC(D25*E25,2)</f>
        <v>27883.62</v>
      </c>
      <c r="AMI25" s="0"/>
    </row>
    <row r="26" customFormat="false" ht="30" hidden="false" customHeight="true" outlineLevel="0" collapsed="false">
      <c r="A26" s="51" t="s">
        <v>145</v>
      </c>
      <c r="B26" s="52" t="str">
        <f aca="false">analista_XI!A13</f>
        <v>Analista de Suporte em 3° Nível - Equipe especializada XI – Monitoramento de Redes, Serviços e Aplicações</v>
      </c>
      <c r="C26" s="52"/>
      <c r="D26" s="56" t="n">
        <f aca="false">analista_XI!D156</f>
        <v>7084.65450114943</v>
      </c>
      <c r="E26" s="54" t="n">
        <f aca="false">analista_XI!D13</f>
        <v>1</v>
      </c>
      <c r="F26" s="55" t="n">
        <f aca="false">TRUNC(D26*E26,2)</f>
        <v>7084.65</v>
      </c>
      <c r="AMI26" s="0"/>
    </row>
    <row r="27" customFormat="false" ht="13.8" hidden="false" customHeight="false" outlineLevel="0" collapsed="false">
      <c r="A27" s="49"/>
      <c r="B27" s="49"/>
      <c r="C27" s="49"/>
      <c r="D27" s="49"/>
      <c r="E27" s="57"/>
      <c r="F27" s="58"/>
    </row>
    <row r="28" customFormat="false" ht="13.8" hidden="false" customHeight="false" outlineLevel="0" collapsed="false">
      <c r="A28" s="46" t="s">
        <v>146</v>
      </c>
      <c r="B28" s="46"/>
      <c r="C28" s="46"/>
      <c r="D28" s="46"/>
      <c r="E28" s="46"/>
      <c r="F28" s="46"/>
    </row>
    <row r="30" customFormat="false" ht="30.75" hidden="false" customHeight="true" outlineLevel="0" collapsed="false">
      <c r="A30" s="50" t="s">
        <v>147</v>
      </c>
      <c r="B30" s="50" t="s">
        <v>148</v>
      </c>
      <c r="C30" s="50"/>
      <c r="D30" s="50"/>
      <c r="E30" s="50" t="s">
        <v>149</v>
      </c>
      <c r="F30" s="50" t="s">
        <v>150</v>
      </c>
      <c r="AMI30" s="0"/>
    </row>
    <row r="31" customFormat="false" ht="13.9" hidden="false" customHeight="true" outlineLevel="0" collapsed="false">
      <c r="A31" s="51" t="n">
        <v>5</v>
      </c>
      <c r="B31" s="59" t="s">
        <v>151</v>
      </c>
      <c r="C31" s="59"/>
      <c r="D31" s="59"/>
      <c r="E31" s="60" t="n">
        <f aca="false">AVERAGE(D17:D24)</f>
        <v>7729.34241954023</v>
      </c>
      <c r="F31" s="61" t="n">
        <f aca="false">TRUNC(E31/200)</f>
        <v>38</v>
      </c>
      <c r="AMI31" s="0"/>
    </row>
    <row r="32" customFormat="false" ht="16.5" hidden="false" customHeight="true" outlineLevel="0" collapsed="false">
      <c r="A32" s="62" t="s">
        <v>152</v>
      </c>
      <c r="B32" s="62"/>
      <c r="C32" s="62"/>
      <c r="D32" s="62"/>
      <c r="E32" s="62"/>
      <c r="F32" s="62"/>
    </row>
    <row r="34" customFormat="false" ht="13.8" hidden="false" customHeight="false" outlineLevel="0" collapsed="false">
      <c r="A34" s="46" t="s">
        <v>153</v>
      </c>
      <c r="B34" s="46"/>
      <c r="C34" s="46"/>
      <c r="D34" s="46"/>
      <c r="E34" s="46"/>
      <c r="F34" s="46"/>
    </row>
    <row r="36" customFormat="false" ht="28.5" hidden="false" customHeight="true" outlineLevel="0" collapsed="false">
      <c r="A36" s="50" t="s">
        <v>147</v>
      </c>
      <c r="B36" s="50" t="s">
        <v>154</v>
      </c>
      <c r="C36" s="50" t="s">
        <v>155</v>
      </c>
      <c r="D36" s="50" t="s">
        <v>156</v>
      </c>
      <c r="E36" s="50" t="s">
        <v>138</v>
      </c>
      <c r="F36" s="50" t="s">
        <v>157</v>
      </c>
      <c r="AMI36" s="0"/>
    </row>
    <row r="37" customFormat="false" ht="120" hidden="false" customHeight="true" outlineLevel="0" collapsed="false">
      <c r="A37" s="51" t="n">
        <v>1</v>
      </c>
      <c r="B37" s="63" t="s">
        <v>158</v>
      </c>
      <c r="C37" s="59" t="s">
        <v>159</v>
      </c>
      <c r="D37" s="54" t="n">
        <v>30</v>
      </c>
      <c r="E37" s="55" t="n">
        <f aca="false">SUM(F14:F15)</f>
        <v>48619.95</v>
      </c>
      <c r="F37" s="64" t="n">
        <f aca="false">D37*E37</f>
        <v>1458598.5</v>
      </c>
      <c r="AMI37" s="0"/>
    </row>
    <row r="38" customFormat="false" ht="150" hidden="false" customHeight="true" outlineLevel="0" collapsed="false">
      <c r="A38" s="51" t="n">
        <v>2</v>
      </c>
      <c r="B38" s="63" t="s">
        <v>160</v>
      </c>
      <c r="C38" s="59" t="s">
        <v>159</v>
      </c>
      <c r="D38" s="54" t="n">
        <v>30</v>
      </c>
      <c r="E38" s="55" t="n">
        <f aca="false">SUM(F16,F19,F21,F25)</f>
        <v>77968.47</v>
      </c>
      <c r="F38" s="64" t="n">
        <f aca="false">D38*E38</f>
        <v>2339054.1</v>
      </c>
      <c r="AMI38" s="0"/>
    </row>
    <row r="39" customFormat="false" ht="150" hidden="false" customHeight="true" outlineLevel="0" collapsed="false">
      <c r="A39" s="51" t="n">
        <v>3</v>
      </c>
      <c r="B39" s="63" t="s">
        <v>161</v>
      </c>
      <c r="C39" s="59" t="s">
        <v>159</v>
      </c>
      <c r="D39" s="54" t="n">
        <v>30</v>
      </c>
      <c r="E39" s="55" t="n">
        <f aca="false">SUM(F18,F20)</f>
        <v>16199.08</v>
      </c>
      <c r="F39" s="64" t="n">
        <f aca="false">D39*E39</f>
        <v>485972.4</v>
      </c>
      <c r="AMI39" s="0"/>
    </row>
    <row r="40" customFormat="false" ht="30" hidden="false" customHeight="true" outlineLevel="0" collapsed="false">
      <c r="A40" s="51" t="n">
        <v>4</v>
      </c>
      <c r="B40" s="63" t="s">
        <v>162</v>
      </c>
      <c r="C40" s="59" t="s">
        <v>159</v>
      </c>
      <c r="D40" s="54" t="n">
        <v>30</v>
      </c>
      <c r="E40" s="55" t="n">
        <f aca="false">SUM(F26)</f>
        <v>7084.65</v>
      </c>
      <c r="F40" s="64" t="n">
        <f aca="false">D40*E40</f>
        <v>212539.5</v>
      </c>
      <c r="AMI40" s="0"/>
    </row>
    <row r="41" customFormat="false" ht="45" hidden="false" customHeight="true" outlineLevel="0" collapsed="false">
      <c r="A41" s="51" t="n">
        <v>5</v>
      </c>
      <c r="B41" s="63" t="s">
        <v>163</v>
      </c>
      <c r="C41" s="59" t="s">
        <v>164</v>
      </c>
      <c r="D41" s="54" t="n">
        <v>2400</v>
      </c>
      <c r="E41" s="55" t="n">
        <f aca="false">F31</f>
        <v>38</v>
      </c>
      <c r="F41" s="64" t="n">
        <f aca="false">D41*E41</f>
        <v>91200</v>
      </c>
      <c r="AMI41" s="0"/>
    </row>
    <row r="42" customFormat="false" ht="13.8" hidden="false" customHeight="false" outlineLevel="0" collapsed="false">
      <c r="A42" s="65" t="s">
        <v>165</v>
      </c>
      <c r="B42" s="65"/>
      <c r="C42" s="65"/>
      <c r="D42" s="65"/>
      <c r="E42" s="65"/>
      <c r="F42" s="66" t="n">
        <f aca="false">SUM(F37:F41)</f>
        <v>4587364.5</v>
      </c>
      <c r="AMI42" s="0"/>
    </row>
  </sheetData>
  <mergeCells count="30">
    <mergeCell ref="A1:F1"/>
    <mergeCell ref="A2:F2"/>
    <mergeCell ref="A3:F3"/>
    <mergeCell ref="A4:F4"/>
    <mergeCell ref="A5:F5"/>
    <mergeCell ref="A6:F6"/>
    <mergeCell ref="A7:F7"/>
    <mergeCell ref="A8:F8"/>
    <mergeCell ref="A9:F9"/>
    <mergeCell ref="A11:F11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A28:F28"/>
    <mergeCell ref="B30:D30"/>
    <mergeCell ref="B31:D31"/>
    <mergeCell ref="A32:F32"/>
    <mergeCell ref="A34:F34"/>
    <mergeCell ref="A42:E42"/>
  </mergeCells>
  <printOptions headings="false" gridLines="false" gridLinesSet="true" horizontalCentered="true" verticalCentered="false"/>
  <pageMargins left="0.7875" right="0.7875" top="0.7875" bottom="0.945138888888889" header="0.511805555555555" footer="0.7875"/>
  <pageSetup paperSize="9" scale="53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&amp;L&amp;"Times New Roman,Normal"&amp;12Estimativa em &amp;D</oddFooter>
  </headerFooter>
  <rowBreaks count="1" manualBreakCount="1">
    <brk id="33" man="true" max="16383" min="0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F156"/>
  <sheetViews>
    <sheetView showFormulas="false" showGridLines="true" showRowColHeaders="true" showZeros="true" rightToLeft="false" tabSelected="false" showOutlineSymbols="true" defaultGridColor="true" view="normal" topLeftCell="A118" colorId="64" zoomScale="115" zoomScaleNormal="115" zoomScalePageLayoutView="100" workbookViewId="0">
      <selection pane="topLeft" activeCell="A13" activeCellId="0" sqref="A13"/>
    </sheetView>
  </sheetViews>
  <sheetFormatPr defaultColWidth="9.13671875" defaultRowHeight="15" zeroHeight="false" outlineLevelRow="0" outlineLevelCol="0"/>
  <cols>
    <col collapsed="false" customWidth="false" hidden="false" outlineLevel="0" max="1" min="1" style="1" width="9.13"/>
    <col collapsed="false" customWidth="true" hidden="false" outlineLevel="0" max="2" min="2" style="1" width="60.29"/>
    <col collapsed="false" customWidth="true" hidden="false" outlineLevel="0" max="3" min="3" style="1" width="18"/>
    <col collapsed="false" customWidth="true" hidden="false" outlineLevel="0" max="4" min="4" style="1" width="21.43"/>
    <col collapsed="false" customWidth="true" hidden="false" outlineLevel="0" max="5" min="5" style="1" width="12.71"/>
    <col collapsed="false" customWidth="true" hidden="false" outlineLevel="0" max="6" min="6" style="1" width="11.99"/>
    <col collapsed="false" customWidth="true" hidden="false" outlineLevel="0" max="7" min="7" style="1" width="15.15"/>
    <col collapsed="false" customWidth="false" hidden="false" outlineLevel="0" max="1024" min="8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</row>
    <row r="2" customFormat="false" ht="15.75" hidden="false" customHeight="false" outlineLevel="0" collapsed="false">
      <c r="A2" s="3"/>
      <c r="B2" s="3"/>
      <c r="C2" s="3"/>
      <c r="D2" s="3"/>
    </row>
    <row r="3" customFormat="false" ht="15" hidden="false" customHeight="false" outlineLevel="0" collapsed="false">
      <c r="A3" s="4" t="s">
        <v>1</v>
      </c>
      <c r="B3" s="4"/>
      <c r="C3" s="4"/>
      <c r="D3" s="4"/>
    </row>
    <row r="4" customFormat="false" ht="15" hidden="false" customHeight="false" outlineLevel="0" collapsed="false">
      <c r="A4" s="5"/>
      <c r="B4" s="5"/>
      <c r="C4" s="5"/>
      <c r="D4" s="5"/>
    </row>
    <row r="5" customFormat="false" ht="15" hidden="false" customHeight="false" outlineLevel="0" collapsed="false">
      <c r="A5" s="6" t="s">
        <v>2</v>
      </c>
      <c r="B5" s="7" t="s">
        <v>3</v>
      </c>
      <c r="C5" s="8"/>
      <c r="D5" s="9"/>
    </row>
    <row r="6" customFormat="false" ht="15" hidden="false" customHeight="false" outlineLevel="0" collapsed="false">
      <c r="A6" s="6" t="s">
        <v>4</v>
      </c>
      <c r="B6" s="7" t="s">
        <v>5</v>
      </c>
      <c r="C6" s="8"/>
      <c r="D6" s="9"/>
    </row>
    <row r="7" customFormat="false" ht="15" hidden="false" customHeight="false" outlineLevel="0" collapsed="false">
      <c r="A7" s="6" t="s">
        <v>6</v>
      </c>
      <c r="B7" s="7" t="s">
        <v>7</v>
      </c>
      <c r="C7" s="8"/>
      <c r="D7" s="9"/>
    </row>
    <row r="8" customFormat="false" ht="15" hidden="false" customHeight="false" outlineLevel="0" collapsed="false">
      <c r="A8" s="6" t="s">
        <v>8</v>
      </c>
      <c r="B8" s="7" t="s">
        <v>9</v>
      </c>
      <c r="C8" s="8"/>
      <c r="D8" s="9"/>
    </row>
    <row r="10" customFormat="false" ht="15" hidden="false" customHeight="false" outlineLevel="0" collapsed="false">
      <c r="A10" s="4" t="s">
        <v>10</v>
      </c>
      <c r="B10" s="4"/>
      <c r="C10" s="4"/>
      <c r="D10" s="4"/>
    </row>
    <row r="11" customFormat="false" ht="15" hidden="false" customHeight="false" outlineLevel="0" collapsed="false">
      <c r="A11" s="5"/>
      <c r="B11" s="5"/>
      <c r="C11" s="5"/>
      <c r="D11" s="5"/>
    </row>
    <row r="12" customFormat="false" ht="38.25" hidden="false" customHeight="true" outlineLevel="0" collapsed="false">
      <c r="A12" s="10" t="s">
        <v>11</v>
      </c>
      <c r="B12" s="10"/>
      <c r="C12" s="10" t="s">
        <v>12</v>
      </c>
      <c r="D12" s="11" t="s">
        <v>13</v>
      </c>
    </row>
    <row r="13" customFormat="false" ht="30" hidden="false" customHeight="true" outlineLevel="0" collapsed="false">
      <c r="A13" s="12" t="s">
        <v>111</v>
      </c>
      <c r="B13" s="12"/>
      <c r="C13" s="9" t="s">
        <v>15</v>
      </c>
      <c r="D13" s="9" t="n">
        <v>2</v>
      </c>
    </row>
    <row r="15" customFormat="false" ht="15" hidden="false" customHeight="false" outlineLevel="0" collapsed="false">
      <c r="A15" s="4" t="s">
        <v>16</v>
      </c>
      <c r="B15" s="4"/>
      <c r="C15" s="4"/>
      <c r="D15" s="4"/>
    </row>
    <row r="16" customFormat="false" ht="15" hidden="false" customHeight="false" outlineLevel="0" collapsed="false">
      <c r="A16" s="5"/>
      <c r="B16" s="5"/>
      <c r="C16" s="5"/>
      <c r="D16" s="5"/>
    </row>
    <row r="17" customFormat="false" ht="15" hidden="false" customHeight="false" outlineLevel="0" collapsed="false">
      <c r="A17" s="6" t="n">
        <v>1</v>
      </c>
      <c r="B17" s="6" t="s">
        <v>17</v>
      </c>
      <c r="C17" s="13" t="s">
        <v>112</v>
      </c>
      <c r="D17" s="13"/>
    </row>
    <row r="18" customFormat="false" ht="15" hidden="false" customHeight="false" outlineLevel="0" collapsed="false">
      <c r="A18" s="6" t="n">
        <v>2</v>
      </c>
      <c r="B18" s="6" t="s">
        <v>19</v>
      </c>
      <c r="C18" s="13" t="s">
        <v>113</v>
      </c>
      <c r="D18" s="13"/>
    </row>
    <row r="19" customFormat="false" ht="15" hidden="false" customHeight="false" outlineLevel="0" collapsed="false">
      <c r="A19" s="6" t="n">
        <v>3</v>
      </c>
      <c r="B19" s="6" t="s">
        <v>21</v>
      </c>
      <c r="C19" s="14" t="n">
        <v>1100</v>
      </c>
      <c r="D19" s="14"/>
    </row>
    <row r="20" customFormat="false" ht="15" hidden="false" customHeight="false" outlineLevel="0" collapsed="false">
      <c r="A20" s="6" t="n">
        <v>4</v>
      </c>
      <c r="B20" s="6" t="s">
        <v>22</v>
      </c>
      <c r="C20" s="13"/>
      <c r="D20" s="13"/>
    </row>
    <row r="21" customFormat="false" ht="15" hidden="false" customHeight="false" outlineLevel="0" collapsed="false">
      <c r="A21" s="6" t="n">
        <v>5</v>
      </c>
      <c r="B21" s="6" t="s">
        <v>23</v>
      </c>
      <c r="C21" s="13"/>
      <c r="D21" s="13"/>
    </row>
    <row r="23" customFormat="false" ht="15" hidden="false" customHeight="false" outlineLevel="0" collapsed="false">
      <c r="A23" s="4" t="s">
        <v>24</v>
      </c>
      <c r="B23" s="4"/>
      <c r="C23" s="4"/>
      <c r="D23" s="4"/>
    </row>
    <row r="25" customFormat="false" ht="12.75" hidden="false" customHeight="true" outlineLevel="0" collapsed="false">
      <c r="A25" s="15" t="n">
        <v>1</v>
      </c>
      <c r="B25" s="15" t="s">
        <v>25</v>
      </c>
      <c r="C25" s="15"/>
      <c r="D25" s="15" t="s">
        <v>26</v>
      </c>
    </row>
    <row r="26" customFormat="false" ht="12.75" hidden="false" customHeight="true" outlineLevel="0" collapsed="false">
      <c r="A26" s="10" t="s">
        <v>2</v>
      </c>
      <c r="B26" s="16" t="s">
        <v>27</v>
      </c>
      <c r="C26" s="16"/>
      <c r="D26" s="17" t="n">
        <v>3008.94</v>
      </c>
    </row>
    <row r="27" customFormat="false" ht="12.75" hidden="false" customHeight="true" outlineLevel="0" collapsed="false">
      <c r="A27" s="10" t="s">
        <v>4</v>
      </c>
      <c r="B27" s="16" t="s">
        <v>28</v>
      </c>
      <c r="C27" s="16"/>
      <c r="D27" s="17"/>
    </row>
    <row r="28" customFormat="false" ht="12.75" hidden="false" customHeight="true" outlineLevel="0" collapsed="false">
      <c r="A28" s="10" t="s">
        <v>6</v>
      </c>
      <c r="B28" s="16" t="s">
        <v>29</v>
      </c>
      <c r="C28" s="16"/>
      <c r="D28" s="17"/>
    </row>
    <row r="29" customFormat="false" ht="12.75" hidden="false" customHeight="true" outlineLevel="0" collapsed="false">
      <c r="A29" s="10" t="s">
        <v>8</v>
      </c>
      <c r="B29" s="16" t="s">
        <v>30</v>
      </c>
      <c r="C29" s="16"/>
      <c r="D29" s="17"/>
    </row>
    <row r="30" customFormat="false" ht="12.75" hidden="false" customHeight="true" outlineLevel="0" collapsed="false">
      <c r="A30" s="10" t="s">
        <v>31</v>
      </c>
      <c r="B30" s="16" t="s">
        <v>32</v>
      </c>
      <c r="C30" s="16"/>
      <c r="D30" s="17"/>
    </row>
    <row r="31" customFormat="false" ht="15" hidden="false" customHeight="false" outlineLevel="0" collapsed="false">
      <c r="A31" s="10"/>
      <c r="B31" s="16"/>
      <c r="C31" s="16"/>
      <c r="D31" s="17"/>
    </row>
    <row r="32" customFormat="false" ht="12.75" hidden="false" customHeight="true" outlineLevel="0" collapsed="false">
      <c r="A32" s="10" t="s">
        <v>33</v>
      </c>
      <c r="B32" s="16" t="s">
        <v>34</v>
      </c>
      <c r="C32" s="16"/>
      <c r="D32" s="17"/>
    </row>
    <row r="33" customFormat="false" ht="12.75" hidden="false" customHeight="true" outlineLevel="0" collapsed="false">
      <c r="A33" s="15" t="s">
        <v>35</v>
      </c>
      <c r="B33" s="15"/>
      <c r="C33" s="15"/>
      <c r="D33" s="18" t="n">
        <f aca="false">SUM(D26:D32)</f>
        <v>3008.94</v>
      </c>
    </row>
    <row r="36" customFormat="false" ht="15" hidden="false" customHeight="false" outlineLevel="0" collapsed="false">
      <c r="A36" s="4" t="s">
        <v>36</v>
      </c>
      <c r="B36" s="4"/>
      <c r="C36" s="4"/>
      <c r="D36" s="4"/>
    </row>
    <row r="37" customFormat="false" ht="15" hidden="false" customHeight="false" outlineLevel="0" collapsed="false">
      <c r="A37" s="19"/>
    </row>
    <row r="38" customFormat="false" ht="15" hidden="false" customHeight="false" outlineLevel="0" collapsed="false">
      <c r="A38" s="20" t="s">
        <v>37</v>
      </c>
      <c r="B38" s="20"/>
      <c r="C38" s="20"/>
      <c r="D38" s="20"/>
    </row>
    <row r="40" customFormat="false" ht="12.75" hidden="false" customHeight="true" outlineLevel="0" collapsed="false">
      <c r="A40" s="15" t="s">
        <v>38</v>
      </c>
      <c r="B40" s="15" t="s">
        <v>39</v>
      </c>
      <c r="C40" s="15"/>
      <c r="D40" s="15" t="s">
        <v>26</v>
      </c>
    </row>
    <row r="41" customFormat="false" ht="15" hidden="false" customHeight="false" outlineLevel="0" collapsed="false">
      <c r="A41" s="10" t="s">
        <v>2</v>
      </c>
      <c r="B41" s="16" t="s">
        <v>40</v>
      </c>
      <c r="C41" s="21" t="n">
        <f aca="false">TRUNC(1/12,4)</f>
        <v>0.0833</v>
      </c>
      <c r="D41" s="17" t="n">
        <f aca="false">TRUNC($D$33*C41,2)</f>
        <v>250.64</v>
      </c>
    </row>
    <row r="42" customFormat="false" ht="15" hidden="false" customHeight="false" outlineLevel="0" collapsed="false">
      <c r="A42" s="10" t="s">
        <v>4</v>
      </c>
      <c r="B42" s="16" t="s">
        <v>41</v>
      </c>
      <c r="C42" s="21" t="n">
        <f aca="false">TRUNC(((1+1/3)/12),4)</f>
        <v>0.1111</v>
      </c>
      <c r="D42" s="17" t="n">
        <f aca="false">TRUNC($D$33*C42,2)</f>
        <v>334.29</v>
      </c>
    </row>
    <row r="43" customFormat="false" ht="12.75" hidden="false" customHeight="true" outlineLevel="0" collapsed="false">
      <c r="A43" s="15" t="s">
        <v>35</v>
      </c>
      <c r="B43" s="15"/>
      <c r="C43" s="22" t="n">
        <f aca="false">SUM(C41:C42)</f>
        <v>0.1944</v>
      </c>
      <c r="D43" s="23" t="n">
        <f aca="false">SUM(D41:D42)</f>
        <v>584.93</v>
      </c>
    </row>
    <row r="46" customFormat="false" ht="12.75" hidden="false" customHeight="true" outlineLevel="0" collapsed="false">
      <c r="A46" s="24" t="s">
        <v>42</v>
      </c>
      <c r="B46" s="24"/>
      <c r="C46" s="24"/>
      <c r="D46" s="24"/>
    </row>
    <row r="48" customFormat="false" ht="15" hidden="false" customHeight="false" outlineLevel="0" collapsed="false">
      <c r="A48" s="15" t="s">
        <v>43</v>
      </c>
      <c r="B48" s="15" t="s">
        <v>44</v>
      </c>
      <c r="C48" s="15" t="s">
        <v>45</v>
      </c>
      <c r="D48" s="15" t="s">
        <v>26</v>
      </c>
    </row>
    <row r="49" customFormat="false" ht="15" hidden="false" customHeight="false" outlineLevel="0" collapsed="false">
      <c r="A49" s="10" t="s">
        <v>2</v>
      </c>
      <c r="B49" s="16" t="s">
        <v>46</v>
      </c>
      <c r="C49" s="25" t="n">
        <v>0.2</v>
      </c>
      <c r="D49" s="17" t="n">
        <f aca="false">TRUNC(($D$33+$D$43)*C49,2)</f>
        <v>718.77</v>
      </c>
    </row>
    <row r="50" customFormat="false" ht="15" hidden="false" customHeight="false" outlineLevel="0" collapsed="false">
      <c r="A50" s="10" t="s">
        <v>4</v>
      </c>
      <c r="B50" s="16" t="s">
        <v>47</v>
      </c>
      <c r="C50" s="25" t="n">
        <v>0.025</v>
      </c>
      <c r="D50" s="17" t="n">
        <f aca="false">TRUNC(($D$33+$D$43)*C50,2)</f>
        <v>89.84</v>
      </c>
    </row>
    <row r="51" customFormat="false" ht="15" hidden="false" customHeight="false" outlineLevel="0" collapsed="false">
      <c r="A51" s="10" t="s">
        <v>6</v>
      </c>
      <c r="B51" s="16" t="s">
        <v>48</v>
      </c>
      <c r="C51" s="26" t="n">
        <v>0.03</v>
      </c>
      <c r="D51" s="17" t="n">
        <f aca="false">TRUNC(($D$33+$D$43)*C51,2)</f>
        <v>107.81</v>
      </c>
    </row>
    <row r="52" customFormat="false" ht="15" hidden="false" customHeight="false" outlineLevel="0" collapsed="false">
      <c r="A52" s="10" t="s">
        <v>8</v>
      </c>
      <c r="B52" s="16" t="s">
        <v>49</v>
      </c>
      <c r="C52" s="25" t="n">
        <v>0.015</v>
      </c>
      <c r="D52" s="17" t="n">
        <f aca="false">TRUNC(($D$33+$D$43)*C52,2)</f>
        <v>53.9</v>
      </c>
    </row>
    <row r="53" customFormat="false" ht="15" hidden="false" customHeight="false" outlineLevel="0" collapsed="false">
      <c r="A53" s="10" t="s">
        <v>31</v>
      </c>
      <c r="B53" s="16" t="s">
        <v>50</v>
      </c>
      <c r="C53" s="25" t="n">
        <v>0.01</v>
      </c>
      <c r="D53" s="17" t="n">
        <f aca="false">TRUNC(($D$33+$D$43)*C53,2)</f>
        <v>35.93</v>
      </c>
    </row>
    <row r="54" customFormat="false" ht="15" hidden="false" customHeight="false" outlineLevel="0" collapsed="false">
      <c r="A54" s="10" t="s">
        <v>51</v>
      </c>
      <c r="B54" s="16" t="s">
        <v>52</v>
      </c>
      <c r="C54" s="25" t="n">
        <v>0.006</v>
      </c>
      <c r="D54" s="17" t="n">
        <f aca="false">TRUNC(($D$33+$D$43)*C54,2)</f>
        <v>21.56</v>
      </c>
    </row>
    <row r="55" customFormat="false" ht="15" hidden="false" customHeight="false" outlineLevel="0" collapsed="false">
      <c r="A55" s="10" t="s">
        <v>33</v>
      </c>
      <c r="B55" s="16" t="s">
        <v>53</v>
      </c>
      <c r="C55" s="25" t="n">
        <v>0.002</v>
      </c>
      <c r="D55" s="17" t="n">
        <f aca="false">TRUNC(($D$33+$D$43)*C55,2)</f>
        <v>7.18</v>
      </c>
    </row>
    <row r="56" customFormat="false" ht="15" hidden="false" customHeight="false" outlineLevel="0" collapsed="false">
      <c r="A56" s="10" t="s">
        <v>54</v>
      </c>
      <c r="B56" s="16" t="s">
        <v>55</v>
      </c>
      <c r="C56" s="25" t="n">
        <v>0.08</v>
      </c>
      <c r="D56" s="17" t="n">
        <f aca="false">TRUNC(($D$33+$D$43)*C56,2)</f>
        <v>287.5</v>
      </c>
    </row>
    <row r="57" customFormat="false" ht="12.75" hidden="false" customHeight="true" outlineLevel="0" collapsed="false">
      <c r="A57" s="15" t="s">
        <v>56</v>
      </c>
      <c r="B57" s="15"/>
      <c r="C57" s="27" t="n">
        <f aca="false">SUM(C49:C56)</f>
        <v>0.368</v>
      </c>
      <c r="D57" s="23" t="n">
        <f aca="false">SUM(D49:D56)</f>
        <v>1322.49</v>
      </c>
    </row>
    <row r="60" customFormat="false" ht="15" hidden="false" customHeight="false" outlineLevel="0" collapsed="false">
      <c r="A60" s="20" t="s">
        <v>57</v>
      </c>
      <c r="B60" s="20"/>
      <c r="C60" s="20"/>
      <c r="D60" s="20"/>
    </row>
    <row r="62" customFormat="false" ht="12.75" hidden="false" customHeight="true" outlineLevel="0" collapsed="false">
      <c r="A62" s="15" t="s">
        <v>58</v>
      </c>
      <c r="B62" s="28" t="s">
        <v>59</v>
      </c>
      <c r="C62" s="28"/>
      <c r="D62" s="15" t="s">
        <v>26</v>
      </c>
    </row>
    <row r="63" customFormat="false" ht="12.75" hidden="false" customHeight="true" outlineLevel="0" collapsed="false">
      <c r="A63" s="10" t="s">
        <v>2</v>
      </c>
      <c r="B63" s="16" t="s">
        <v>60</v>
      </c>
      <c r="C63" s="16"/>
      <c r="D63" s="17" t="n">
        <f aca="false">IF((23*2*4.4)-(D26*0.06)&lt;0,0,(23*2*4.4)-(D26*0.06))</f>
        <v>21.8636</v>
      </c>
    </row>
    <row r="64" customFormat="false" ht="12.75" hidden="false" customHeight="true" outlineLevel="0" collapsed="false">
      <c r="A64" s="10" t="s">
        <v>4</v>
      </c>
      <c r="B64" s="16" t="s">
        <v>61</v>
      </c>
      <c r="C64" s="16"/>
      <c r="D64" s="17" t="n">
        <f aca="false">23*(29-2.9)</f>
        <v>600.3</v>
      </c>
    </row>
    <row r="65" customFormat="false" ht="12.75" hidden="false" customHeight="true" outlineLevel="0" collapsed="false">
      <c r="A65" s="10" t="s">
        <v>6</v>
      </c>
      <c r="B65" s="16" t="s">
        <v>62</v>
      </c>
      <c r="C65" s="16"/>
      <c r="D65" s="17" t="n">
        <f aca="false">200*0.7</f>
        <v>140</v>
      </c>
    </row>
    <row r="66" customFormat="false" ht="12.75" hidden="false" customHeight="true" outlineLevel="0" collapsed="false">
      <c r="A66" s="10" t="s">
        <v>8</v>
      </c>
      <c r="B66" s="16" t="s">
        <v>34</v>
      </c>
      <c r="C66" s="16"/>
      <c r="D66" s="17"/>
    </row>
    <row r="67" customFormat="false" ht="12.75" hidden="false" customHeight="true" outlineLevel="0" collapsed="false">
      <c r="A67" s="15" t="s">
        <v>35</v>
      </c>
      <c r="B67" s="15"/>
      <c r="C67" s="15"/>
      <c r="D67" s="23" t="n">
        <f aca="false">SUM(D63:D66)</f>
        <v>762.1636</v>
      </c>
    </row>
    <row r="70" customFormat="false" ht="15" hidden="false" customHeight="false" outlineLevel="0" collapsed="false">
      <c r="A70" s="20" t="s">
        <v>63</v>
      </c>
      <c r="B70" s="20"/>
      <c r="C70" s="20"/>
      <c r="D70" s="20"/>
    </row>
    <row r="72" customFormat="false" ht="12.75" hidden="false" customHeight="true" outlineLevel="0" collapsed="false">
      <c r="A72" s="15" t="n">
        <v>2</v>
      </c>
      <c r="B72" s="28" t="s">
        <v>64</v>
      </c>
      <c r="C72" s="28"/>
      <c r="D72" s="15" t="s">
        <v>26</v>
      </c>
    </row>
    <row r="73" customFormat="false" ht="12.75" hidden="false" customHeight="true" outlineLevel="0" collapsed="false">
      <c r="A73" s="10" t="s">
        <v>38</v>
      </c>
      <c r="B73" s="16" t="s">
        <v>39</v>
      </c>
      <c r="C73" s="16"/>
      <c r="D73" s="29" t="n">
        <f aca="false">D43</f>
        <v>584.93</v>
      </c>
    </row>
    <row r="74" customFormat="false" ht="12.75" hidden="false" customHeight="true" outlineLevel="0" collapsed="false">
      <c r="A74" s="10" t="s">
        <v>43</v>
      </c>
      <c r="B74" s="16" t="s">
        <v>44</v>
      </c>
      <c r="C74" s="16"/>
      <c r="D74" s="29" t="n">
        <f aca="false">D57</f>
        <v>1322.49</v>
      </c>
    </row>
    <row r="75" customFormat="false" ht="12.75" hidden="false" customHeight="true" outlineLevel="0" collapsed="false">
      <c r="A75" s="10" t="s">
        <v>58</v>
      </c>
      <c r="B75" s="16" t="s">
        <v>59</v>
      </c>
      <c r="C75" s="16"/>
      <c r="D75" s="29" t="n">
        <f aca="false">D67</f>
        <v>762.1636</v>
      </c>
    </row>
    <row r="76" customFormat="false" ht="12.75" hidden="false" customHeight="true" outlineLevel="0" collapsed="false">
      <c r="A76" s="15" t="s">
        <v>35</v>
      </c>
      <c r="B76" s="15"/>
      <c r="C76" s="15"/>
      <c r="D76" s="23" t="n">
        <f aca="false">SUM(D73:D75)</f>
        <v>2669.5836</v>
      </c>
    </row>
    <row r="77" customFormat="false" ht="15" hidden="false" customHeight="false" outlineLevel="0" collapsed="false">
      <c r="A77" s="30"/>
      <c r="E77" s="31"/>
    </row>
    <row r="79" customFormat="false" ht="15" hidden="false" customHeight="false" outlineLevel="0" collapsed="false">
      <c r="A79" s="4" t="s">
        <v>65</v>
      </c>
      <c r="B79" s="4"/>
      <c r="C79" s="4"/>
      <c r="D79" s="4"/>
      <c r="E79" s="32"/>
    </row>
    <row r="80" customFormat="false" ht="12.75" hidden="false" customHeight="true" outlineLevel="0" collapsed="false">
      <c r="E80" s="31"/>
    </row>
    <row r="81" customFormat="false" ht="12.75" hidden="false" customHeight="true" outlineLevel="0" collapsed="false">
      <c r="A81" s="15" t="n">
        <v>3</v>
      </c>
      <c r="B81" s="28" t="s">
        <v>66</v>
      </c>
      <c r="C81" s="28"/>
      <c r="D81" s="15" t="s">
        <v>26</v>
      </c>
    </row>
    <row r="82" customFormat="false" ht="15" hidden="false" customHeight="false" outlineLevel="0" collapsed="false">
      <c r="A82" s="10" t="s">
        <v>2</v>
      </c>
      <c r="B82" s="33" t="s">
        <v>67</v>
      </c>
      <c r="C82" s="25" t="n">
        <f aca="false">TRUNC(((1/12)*5%),4)</f>
        <v>0.0041</v>
      </c>
      <c r="D82" s="17" t="n">
        <f aca="false">TRUNC($D$33*C82,2)</f>
        <v>12.33</v>
      </c>
    </row>
    <row r="83" customFormat="false" ht="15" hidden="false" customHeight="false" outlineLevel="0" collapsed="false">
      <c r="A83" s="10" t="s">
        <v>4</v>
      </c>
      <c r="B83" s="33" t="s">
        <v>68</v>
      </c>
      <c r="C83" s="25" t="n">
        <v>0.08</v>
      </c>
      <c r="D83" s="17" t="n">
        <f aca="false">TRUNC(D82*C83,2)</f>
        <v>0.98</v>
      </c>
    </row>
    <row r="84" customFormat="false" ht="15" hidden="false" customHeight="false" outlineLevel="0" collapsed="false">
      <c r="A84" s="10" t="s">
        <v>6</v>
      </c>
      <c r="B84" s="33" t="s">
        <v>69</v>
      </c>
      <c r="C84" s="25" t="n">
        <f aca="false">TRUNC(8%*5%*40%,4)</f>
        <v>0.0016</v>
      </c>
      <c r="D84" s="17" t="n">
        <f aca="false">TRUNC($D$33*C84,2)</f>
        <v>4.81</v>
      </c>
    </row>
    <row r="85" customFormat="false" ht="15" hidden="false" customHeight="false" outlineLevel="0" collapsed="false">
      <c r="A85" s="10" t="s">
        <v>8</v>
      </c>
      <c r="B85" s="33" t="s">
        <v>70</v>
      </c>
      <c r="C85" s="25" t="n">
        <f aca="false">TRUNC(((7/30)/12)*95%,4)</f>
        <v>0.0184</v>
      </c>
      <c r="D85" s="17" t="n">
        <f aca="false">TRUNC($D$33*C85,2)</f>
        <v>55.36</v>
      </c>
    </row>
    <row r="86" customFormat="false" ht="25.5" hidden="false" customHeight="false" outlineLevel="0" collapsed="false">
      <c r="A86" s="10" t="s">
        <v>31</v>
      </c>
      <c r="B86" s="33" t="s">
        <v>71</v>
      </c>
      <c r="C86" s="25" t="n">
        <f aca="false">C57</f>
        <v>0.368</v>
      </c>
      <c r="D86" s="17" t="n">
        <f aca="false">TRUNC(D85*C86,2)</f>
        <v>20.37</v>
      </c>
    </row>
    <row r="87" customFormat="false" ht="15" hidden="false" customHeight="false" outlineLevel="0" collapsed="false">
      <c r="A87" s="10" t="s">
        <v>51</v>
      </c>
      <c r="B87" s="33" t="s">
        <v>72</v>
      </c>
      <c r="C87" s="25" t="n">
        <f aca="false">TRUNC(8%*95%*40%,4)</f>
        <v>0.0304</v>
      </c>
      <c r="D87" s="17" t="n">
        <f aca="false">TRUNC($D$33*C87,2)</f>
        <v>91.47</v>
      </c>
    </row>
    <row r="88" customFormat="false" ht="12.75" hidden="false" customHeight="true" outlineLevel="0" collapsed="false">
      <c r="A88" s="15" t="s">
        <v>35</v>
      </c>
      <c r="B88" s="15"/>
      <c r="C88" s="15"/>
      <c r="D88" s="23" t="n">
        <f aca="false">SUM(D82:D87)</f>
        <v>185.32</v>
      </c>
    </row>
    <row r="91" customFormat="false" ht="15" hidden="false" customHeight="false" outlineLevel="0" collapsed="false">
      <c r="A91" s="4" t="s">
        <v>73</v>
      </c>
      <c r="B91" s="4"/>
      <c r="C91" s="4"/>
      <c r="D91" s="4"/>
    </row>
    <row r="94" customFormat="false" ht="15" hidden="false" customHeight="false" outlineLevel="0" collapsed="false">
      <c r="A94" s="20" t="s">
        <v>74</v>
      </c>
      <c r="B94" s="20"/>
      <c r="C94" s="20"/>
      <c r="D94" s="20"/>
    </row>
    <row r="95" customFormat="false" ht="15" hidden="false" customHeight="false" outlineLevel="0" collapsed="false">
      <c r="A95" s="19"/>
    </row>
    <row r="96" customFormat="false" ht="12.75" hidden="false" customHeight="true" outlineLevel="0" collapsed="false">
      <c r="A96" s="15" t="s">
        <v>75</v>
      </c>
      <c r="B96" s="28" t="s">
        <v>76</v>
      </c>
      <c r="C96" s="28"/>
      <c r="D96" s="15" t="s">
        <v>26</v>
      </c>
    </row>
    <row r="97" customFormat="false" ht="15" hidden="false" customHeight="false" outlineLevel="0" collapsed="false">
      <c r="A97" s="10" t="s">
        <v>2</v>
      </c>
      <c r="B97" s="16" t="s">
        <v>77</v>
      </c>
      <c r="C97" s="25" t="n">
        <f aca="false">TRUNC(((1+1/3)/12)/12,4)</f>
        <v>0.0092</v>
      </c>
      <c r="D97" s="17" t="n">
        <f aca="false">TRUNC(($D$33+$D$76+$D$88)*C97,2)</f>
        <v>53.94</v>
      </c>
    </row>
    <row r="98" customFormat="false" ht="15" hidden="false" customHeight="false" outlineLevel="0" collapsed="false">
      <c r="A98" s="10" t="s">
        <v>4</v>
      </c>
      <c r="B98" s="16" t="s">
        <v>78</v>
      </c>
      <c r="C98" s="25" t="n">
        <f aca="false">TRUNC(((2/30)/12),4)</f>
        <v>0.0055</v>
      </c>
      <c r="D98" s="17" t="n">
        <f aca="false">TRUNC(($D$33+$D$76+$D$88)*C98,2)</f>
        <v>32.25</v>
      </c>
    </row>
    <row r="99" customFormat="false" ht="15" hidden="false" customHeight="false" outlineLevel="0" collapsed="false">
      <c r="A99" s="10" t="s">
        <v>6</v>
      </c>
      <c r="B99" s="16" t="s">
        <v>79</v>
      </c>
      <c r="C99" s="25" t="n">
        <f aca="false">TRUNC(((5/30)/12)*2%,4)</f>
        <v>0.0002</v>
      </c>
      <c r="D99" s="17" t="n">
        <f aca="false">TRUNC(($D$33+$D$76+$D$88)*C99,2)</f>
        <v>1.17</v>
      </c>
    </row>
    <row r="100" customFormat="false" ht="15" hidden="false" customHeight="false" outlineLevel="0" collapsed="false">
      <c r="A100" s="10" t="s">
        <v>8</v>
      </c>
      <c r="B100" s="16" t="s">
        <v>80</v>
      </c>
      <c r="C100" s="25" t="n">
        <f aca="false">TRUNC(((15/30)/12)*8%,4)</f>
        <v>0.0033</v>
      </c>
      <c r="D100" s="17" t="n">
        <f aca="false">TRUNC(($D$33+$D$76+$D$88)*C100,2)</f>
        <v>19.35</v>
      </c>
    </row>
    <row r="101" customFormat="false" ht="15" hidden="false" customHeight="false" outlineLevel="0" collapsed="false">
      <c r="A101" s="10" t="s">
        <v>31</v>
      </c>
      <c r="B101" s="16" t="s">
        <v>81</v>
      </c>
      <c r="C101" s="25" t="n">
        <f aca="false">((1+1/3)/12)*3%*(6/12)</f>
        <v>0.00166666666666667</v>
      </c>
      <c r="D101" s="17" t="n">
        <f aca="false">TRUNC(($D$33+$D$76+$D$88)*C101,2)</f>
        <v>9.77</v>
      </c>
    </row>
    <row r="102" customFormat="false" ht="15" hidden="false" customHeight="false" outlineLevel="0" collapsed="false">
      <c r="A102" s="10" t="s">
        <v>51</v>
      </c>
      <c r="B102" s="16" t="s">
        <v>82</v>
      </c>
      <c r="C102" s="25"/>
      <c r="D102" s="17" t="n">
        <f aca="false">TRUNC(($D$33+$D$76+$D$88)*C102,2)</f>
        <v>0</v>
      </c>
    </row>
    <row r="103" customFormat="false" ht="12.75" hidden="false" customHeight="true" outlineLevel="0" collapsed="false">
      <c r="A103" s="15" t="s">
        <v>56</v>
      </c>
      <c r="B103" s="15"/>
      <c r="C103" s="15"/>
      <c r="D103" s="23" t="n">
        <f aca="false">SUM(D97:D102)</f>
        <v>116.48</v>
      </c>
      <c r="E103" s="32"/>
      <c r="F103" s="32"/>
    </row>
    <row r="106" customFormat="false" ht="15" hidden="false" customHeight="false" outlineLevel="0" collapsed="false">
      <c r="A106" s="20" t="s">
        <v>83</v>
      </c>
      <c r="B106" s="20"/>
      <c r="C106" s="20"/>
      <c r="D106" s="20"/>
    </row>
    <row r="107" customFormat="false" ht="15" hidden="false" customHeight="false" outlineLevel="0" collapsed="false">
      <c r="A107" s="19"/>
    </row>
    <row r="108" customFormat="false" ht="12.75" hidden="false" customHeight="true" outlineLevel="0" collapsed="false">
      <c r="A108" s="15" t="s">
        <v>84</v>
      </c>
      <c r="B108" s="28" t="s">
        <v>85</v>
      </c>
      <c r="C108" s="28"/>
      <c r="D108" s="15" t="s">
        <v>26</v>
      </c>
    </row>
    <row r="109" customFormat="false" ht="12.75" hidden="false" customHeight="true" outlineLevel="0" collapsed="false">
      <c r="A109" s="10" t="s">
        <v>2</v>
      </c>
      <c r="B109" s="16" t="s">
        <v>86</v>
      </c>
      <c r="C109" s="16"/>
      <c r="D109" s="17" t="n">
        <f aca="false">((D33+D76+D88)/220)*22*0</f>
        <v>0</v>
      </c>
    </row>
    <row r="110" customFormat="false" ht="12.75" hidden="false" customHeight="true" outlineLevel="0" collapsed="false">
      <c r="A110" s="15" t="s">
        <v>35</v>
      </c>
      <c r="B110" s="15"/>
      <c r="C110" s="15"/>
      <c r="D110" s="23" t="n">
        <f aca="false">SUM(D109)</f>
        <v>0</v>
      </c>
    </row>
    <row r="113" customFormat="false" ht="15" hidden="false" customHeight="false" outlineLevel="0" collapsed="false">
      <c r="A113" s="20" t="s">
        <v>87</v>
      </c>
      <c r="B113" s="20"/>
      <c r="C113" s="20"/>
      <c r="D113" s="20"/>
    </row>
    <row r="114" customFormat="false" ht="15" hidden="false" customHeight="false" outlineLevel="0" collapsed="false">
      <c r="A114" s="19"/>
    </row>
    <row r="115" customFormat="false" ht="12.75" hidden="false" customHeight="true" outlineLevel="0" collapsed="false">
      <c r="A115" s="15" t="n">
        <v>4</v>
      </c>
      <c r="B115" s="15" t="s">
        <v>88</v>
      </c>
      <c r="C115" s="15"/>
      <c r="D115" s="15" t="s">
        <v>26</v>
      </c>
    </row>
    <row r="116" customFormat="false" ht="12.75" hidden="false" customHeight="true" outlineLevel="0" collapsed="false">
      <c r="A116" s="10" t="s">
        <v>75</v>
      </c>
      <c r="B116" s="16" t="s">
        <v>76</v>
      </c>
      <c r="C116" s="16"/>
      <c r="D116" s="29" t="n">
        <f aca="false">D103</f>
        <v>116.48</v>
      </c>
    </row>
    <row r="117" customFormat="false" ht="12.75" hidden="false" customHeight="true" outlineLevel="0" collapsed="false">
      <c r="A117" s="10" t="s">
        <v>84</v>
      </c>
      <c r="B117" s="16" t="s">
        <v>85</v>
      </c>
      <c r="C117" s="16"/>
      <c r="D117" s="29" t="n">
        <f aca="false">D110</f>
        <v>0</v>
      </c>
    </row>
    <row r="118" customFormat="false" ht="12.75" hidden="false" customHeight="true" outlineLevel="0" collapsed="false">
      <c r="A118" s="15" t="s">
        <v>35</v>
      </c>
      <c r="B118" s="15"/>
      <c r="C118" s="15"/>
      <c r="D118" s="23" t="n">
        <f aca="false">SUM(D116:D117)</f>
        <v>116.48</v>
      </c>
    </row>
    <row r="121" customFormat="false" ht="15" hidden="false" customHeight="false" outlineLevel="0" collapsed="false">
      <c r="A121" s="4" t="s">
        <v>89</v>
      </c>
      <c r="B121" s="4"/>
      <c r="C121" s="4"/>
      <c r="D121" s="4"/>
    </row>
    <row r="123" customFormat="false" ht="12.75" hidden="false" customHeight="true" outlineLevel="0" collapsed="false">
      <c r="A123" s="15" t="n">
        <v>5</v>
      </c>
      <c r="B123" s="34" t="s">
        <v>90</v>
      </c>
      <c r="C123" s="34"/>
      <c r="D123" s="15" t="s">
        <v>26</v>
      </c>
    </row>
    <row r="124" customFormat="false" ht="15" hidden="false" customHeight="false" outlineLevel="0" collapsed="false">
      <c r="A124" s="10" t="s">
        <v>2</v>
      </c>
      <c r="B124" s="16" t="s">
        <v>91</v>
      </c>
      <c r="C124" s="16"/>
      <c r="D124" s="17" t="n">
        <v>4.53</v>
      </c>
    </row>
    <row r="125" customFormat="false" ht="15" hidden="false" customHeight="false" outlineLevel="0" collapsed="false">
      <c r="A125" s="10" t="s">
        <v>4</v>
      </c>
      <c r="B125" s="16" t="s">
        <v>92</v>
      </c>
      <c r="C125" s="16"/>
      <c r="D125" s="17"/>
    </row>
    <row r="126" customFormat="false" ht="15" hidden="false" customHeight="false" outlineLevel="0" collapsed="false">
      <c r="A126" s="10" t="s">
        <v>6</v>
      </c>
      <c r="B126" s="16" t="s">
        <v>93</v>
      </c>
      <c r="C126" s="16"/>
      <c r="D126" s="17"/>
    </row>
    <row r="127" customFormat="false" ht="15" hidden="false" customHeight="false" outlineLevel="0" collapsed="false">
      <c r="A127" s="10" t="s">
        <v>8</v>
      </c>
      <c r="B127" s="16" t="s">
        <v>34</v>
      </c>
      <c r="C127" s="16"/>
      <c r="D127" s="17"/>
    </row>
    <row r="128" customFormat="false" ht="12.75" hidden="false" customHeight="true" outlineLevel="0" collapsed="false">
      <c r="A128" s="15" t="s">
        <v>56</v>
      </c>
      <c r="B128" s="15"/>
      <c r="C128" s="15"/>
      <c r="D128" s="18" t="n">
        <f aca="false">SUM(D124:D127)</f>
        <v>4.53</v>
      </c>
    </row>
    <row r="131" customFormat="false" ht="15" hidden="false" customHeight="false" outlineLevel="0" collapsed="false">
      <c r="A131" s="4" t="s">
        <v>95</v>
      </c>
      <c r="B131" s="4"/>
      <c r="C131" s="4"/>
      <c r="D131" s="4"/>
    </row>
    <row r="133" customFormat="false" ht="15" hidden="false" customHeight="false" outlineLevel="0" collapsed="false">
      <c r="A133" s="15" t="n">
        <v>6</v>
      </c>
      <c r="B133" s="34" t="s">
        <v>96</v>
      </c>
      <c r="C133" s="15" t="s">
        <v>45</v>
      </c>
      <c r="D133" s="15" t="s">
        <v>26</v>
      </c>
    </row>
    <row r="134" customFormat="false" ht="15" hidden="false" customHeight="false" outlineLevel="0" collapsed="false">
      <c r="A134" s="10" t="s">
        <v>2</v>
      </c>
      <c r="B134" s="16" t="s">
        <v>97</v>
      </c>
      <c r="C134" s="25" t="n">
        <v>0.05</v>
      </c>
      <c r="D134" s="29" t="n">
        <f aca="false">D154*C134</f>
        <v>299.24268</v>
      </c>
    </row>
    <row r="135" customFormat="false" ht="15" hidden="false" customHeight="false" outlineLevel="0" collapsed="false">
      <c r="A135" s="10" t="s">
        <v>4</v>
      </c>
      <c r="B135" s="16" t="s">
        <v>98</v>
      </c>
      <c r="C135" s="25" t="n">
        <v>0.06</v>
      </c>
      <c r="D135" s="17" t="n">
        <f aca="false">(D154+D134)*C135</f>
        <v>377.0457768</v>
      </c>
    </row>
    <row r="136" customFormat="false" ht="15" hidden="false" customHeight="false" outlineLevel="0" collapsed="false">
      <c r="A136" s="10" t="s">
        <v>6</v>
      </c>
      <c r="B136" s="16" t="s">
        <v>99</v>
      </c>
      <c r="C136" s="21" t="n">
        <f aca="false">SUM(C137:C142)</f>
        <v>0.0865</v>
      </c>
      <c r="D136" s="17" t="n">
        <f aca="false">(D154+D134+D135)*C136/(1-C136)</f>
        <v>630.748536303448</v>
      </c>
    </row>
    <row r="137" customFormat="false" ht="15" hidden="false" customHeight="false" outlineLevel="0" collapsed="false">
      <c r="A137" s="10"/>
      <c r="B137" s="16" t="s">
        <v>100</v>
      </c>
      <c r="C137" s="25"/>
      <c r="D137" s="29" t="n">
        <f aca="false">$D$156*C137</f>
        <v>0</v>
      </c>
    </row>
    <row r="138" customFormat="false" ht="15" hidden="false" customHeight="false" outlineLevel="0" collapsed="false">
      <c r="A138" s="10"/>
      <c r="B138" s="16" t="s">
        <v>101</v>
      </c>
      <c r="C138" s="25" t="n">
        <v>0.0065</v>
      </c>
      <c r="D138" s="29" t="n">
        <f aca="false">$D$156*C138</f>
        <v>47.3972888551724</v>
      </c>
    </row>
    <row r="139" customFormat="false" ht="15" hidden="false" customHeight="false" outlineLevel="0" collapsed="false">
      <c r="A139" s="10"/>
      <c r="B139" s="16" t="s">
        <v>102</v>
      </c>
      <c r="C139" s="25" t="n">
        <v>0.03</v>
      </c>
      <c r="D139" s="29" t="n">
        <f aca="false">$D$156*C139</f>
        <v>218.756717793103</v>
      </c>
    </row>
    <row r="140" customFormat="false" ht="15" hidden="false" customHeight="false" outlineLevel="0" collapsed="false">
      <c r="A140" s="10"/>
      <c r="B140" s="16" t="s">
        <v>103</v>
      </c>
      <c r="C140" s="10"/>
      <c r="D140" s="29" t="n">
        <f aca="false">$D$156*C140</f>
        <v>0</v>
      </c>
    </row>
    <row r="141" customFormat="false" ht="15" hidden="false" customHeight="false" outlineLevel="0" collapsed="false">
      <c r="A141" s="10"/>
      <c r="B141" s="16" t="s">
        <v>104</v>
      </c>
      <c r="C141" s="25"/>
      <c r="D141" s="29" t="n">
        <f aca="false">$D$156*C141</f>
        <v>0</v>
      </c>
    </row>
    <row r="142" customFormat="false" ht="15" hidden="false" customHeight="false" outlineLevel="0" collapsed="false">
      <c r="A142" s="10"/>
      <c r="B142" s="16" t="s">
        <v>105</v>
      </c>
      <c r="C142" s="25" t="n">
        <v>0.05</v>
      </c>
      <c r="D142" s="29" t="n">
        <f aca="false">$D$156*C142</f>
        <v>364.594529655172</v>
      </c>
    </row>
    <row r="143" customFormat="false" ht="13.5" hidden="false" customHeight="true" outlineLevel="0" collapsed="false">
      <c r="A143" s="35" t="s">
        <v>56</v>
      </c>
      <c r="B143" s="35"/>
      <c r="C143" s="36" t="n">
        <f aca="false">(1+C135)*(1+C134)/(1-C136)-1</f>
        <v>0.218390804597701</v>
      </c>
      <c r="D143" s="23" t="n">
        <f aca="false">SUM(D134:D136)</f>
        <v>1307.03699310345</v>
      </c>
    </row>
    <row r="146" customFormat="false" ht="15" hidden="false" customHeight="false" outlineLevel="0" collapsed="false">
      <c r="A146" s="4" t="s">
        <v>106</v>
      </c>
      <c r="B146" s="4"/>
      <c r="C146" s="4"/>
      <c r="D146" s="4"/>
    </row>
    <row r="148" customFormat="false" ht="12.75" hidden="false" customHeight="true" outlineLevel="0" collapsed="false">
      <c r="A148" s="15"/>
      <c r="B148" s="15" t="s">
        <v>107</v>
      </c>
      <c r="C148" s="15"/>
      <c r="D148" s="15" t="s">
        <v>26</v>
      </c>
    </row>
    <row r="149" customFormat="false" ht="12.75" hidden="false" customHeight="true" outlineLevel="0" collapsed="false">
      <c r="A149" s="15" t="s">
        <v>2</v>
      </c>
      <c r="B149" s="16" t="s">
        <v>24</v>
      </c>
      <c r="C149" s="16"/>
      <c r="D149" s="37" t="n">
        <f aca="false">D33</f>
        <v>3008.94</v>
      </c>
    </row>
    <row r="150" customFormat="false" ht="12.75" hidden="false" customHeight="true" outlineLevel="0" collapsed="false">
      <c r="A150" s="15" t="s">
        <v>4</v>
      </c>
      <c r="B150" s="16" t="s">
        <v>36</v>
      </c>
      <c r="C150" s="16"/>
      <c r="D150" s="37" t="n">
        <f aca="false">D76</f>
        <v>2669.5836</v>
      </c>
    </row>
    <row r="151" customFormat="false" ht="12.75" hidden="false" customHeight="true" outlineLevel="0" collapsed="false">
      <c r="A151" s="15" t="s">
        <v>6</v>
      </c>
      <c r="B151" s="16" t="s">
        <v>65</v>
      </c>
      <c r="C151" s="16"/>
      <c r="D151" s="37" t="n">
        <f aca="false">D88</f>
        <v>185.32</v>
      </c>
    </row>
    <row r="152" customFormat="false" ht="12.75" hidden="false" customHeight="true" outlineLevel="0" collapsed="false">
      <c r="A152" s="15" t="s">
        <v>8</v>
      </c>
      <c r="B152" s="16" t="s">
        <v>73</v>
      </c>
      <c r="C152" s="16"/>
      <c r="D152" s="37" t="n">
        <f aca="false">D118</f>
        <v>116.48</v>
      </c>
    </row>
    <row r="153" customFormat="false" ht="12.75" hidden="false" customHeight="true" outlineLevel="0" collapsed="false">
      <c r="A153" s="15" t="s">
        <v>31</v>
      </c>
      <c r="B153" s="16" t="s">
        <v>89</v>
      </c>
      <c r="C153" s="16"/>
      <c r="D153" s="37" t="n">
        <f aca="false">D128</f>
        <v>4.53</v>
      </c>
    </row>
    <row r="154" customFormat="false" ht="12.75" hidden="false" customHeight="true" outlineLevel="0" collapsed="false">
      <c r="A154" s="15" t="s">
        <v>108</v>
      </c>
      <c r="B154" s="15"/>
      <c r="C154" s="15"/>
      <c r="D154" s="38" t="n">
        <f aca="false">SUM(D149:D153)</f>
        <v>5984.8536</v>
      </c>
    </row>
    <row r="155" customFormat="false" ht="12.75" hidden="false" customHeight="true" outlineLevel="0" collapsed="false">
      <c r="A155" s="15" t="s">
        <v>51</v>
      </c>
      <c r="B155" s="16" t="s">
        <v>109</v>
      </c>
      <c r="C155" s="16"/>
      <c r="D155" s="39" t="n">
        <f aca="false">D143</f>
        <v>1307.03699310345</v>
      </c>
    </row>
    <row r="156" customFormat="false" ht="12.75" hidden="false" customHeight="true" outlineLevel="0" collapsed="false">
      <c r="A156" s="15" t="s">
        <v>110</v>
      </c>
      <c r="B156" s="15"/>
      <c r="C156" s="15"/>
      <c r="D156" s="38" t="n">
        <f aca="false">SUM(D154:D155)</f>
        <v>7291.89059310345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B151:C151"/>
    <mergeCell ref="B152:C152"/>
    <mergeCell ref="B153:C153"/>
    <mergeCell ref="A154:C154"/>
    <mergeCell ref="B155:C155"/>
    <mergeCell ref="A156:C156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F156"/>
  <sheetViews>
    <sheetView showFormulas="false" showGridLines="true" showRowColHeaders="true" showZeros="true" rightToLeft="false" tabSelected="false" showOutlineSymbols="true" defaultGridColor="true" view="normal" topLeftCell="A100" colorId="64" zoomScale="115" zoomScaleNormal="115" zoomScalePageLayoutView="100" workbookViewId="0">
      <selection pane="topLeft" activeCell="D14" activeCellId="0" sqref="D14"/>
    </sheetView>
  </sheetViews>
  <sheetFormatPr defaultColWidth="9.13671875" defaultRowHeight="15" zeroHeight="false" outlineLevelRow="0" outlineLevelCol="0"/>
  <cols>
    <col collapsed="false" customWidth="false" hidden="false" outlineLevel="0" max="1" min="1" style="1" width="9.13"/>
    <col collapsed="false" customWidth="true" hidden="false" outlineLevel="0" max="2" min="2" style="1" width="60.29"/>
    <col collapsed="false" customWidth="true" hidden="false" outlineLevel="0" max="3" min="3" style="1" width="18"/>
    <col collapsed="false" customWidth="true" hidden="false" outlineLevel="0" max="4" min="4" style="1" width="21.43"/>
    <col collapsed="false" customWidth="true" hidden="false" outlineLevel="0" max="5" min="5" style="1" width="12.71"/>
    <col collapsed="false" customWidth="true" hidden="false" outlineLevel="0" max="6" min="6" style="1" width="11.99"/>
    <col collapsed="false" customWidth="true" hidden="false" outlineLevel="0" max="7" min="7" style="1" width="15.15"/>
    <col collapsed="false" customWidth="false" hidden="false" outlineLevel="0" max="1024" min="8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</row>
    <row r="2" customFormat="false" ht="15.75" hidden="false" customHeight="false" outlineLevel="0" collapsed="false">
      <c r="A2" s="3"/>
      <c r="B2" s="3"/>
      <c r="C2" s="3"/>
      <c r="D2" s="3"/>
    </row>
    <row r="3" customFormat="false" ht="15" hidden="false" customHeight="false" outlineLevel="0" collapsed="false">
      <c r="A3" s="4" t="s">
        <v>1</v>
      </c>
      <c r="B3" s="4"/>
      <c r="C3" s="4"/>
      <c r="D3" s="4"/>
    </row>
    <row r="4" customFormat="false" ht="15" hidden="false" customHeight="false" outlineLevel="0" collapsed="false">
      <c r="A4" s="5"/>
      <c r="B4" s="5"/>
      <c r="C4" s="5"/>
      <c r="D4" s="5"/>
    </row>
    <row r="5" customFormat="false" ht="15" hidden="false" customHeight="false" outlineLevel="0" collapsed="false">
      <c r="A5" s="6" t="s">
        <v>2</v>
      </c>
      <c r="B5" s="7" t="s">
        <v>3</v>
      </c>
      <c r="C5" s="8"/>
      <c r="D5" s="9"/>
    </row>
    <row r="6" customFormat="false" ht="15" hidden="false" customHeight="false" outlineLevel="0" collapsed="false">
      <c r="A6" s="6" t="s">
        <v>4</v>
      </c>
      <c r="B6" s="7" t="s">
        <v>5</v>
      </c>
      <c r="C6" s="8"/>
      <c r="D6" s="9"/>
    </row>
    <row r="7" customFormat="false" ht="15" hidden="false" customHeight="false" outlineLevel="0" collapsed="false">
      <c r="A7" s="6" t="s">
        <v>6</v>
      </c>
      <c r="B7" s="7" t="s">
        <v>7</v>
      </c>
      <c r="C7" s="8"/>
      <c r="D7" s="9"/>
    </row>
    <row r="8" customFormat="false" ht="15" hidden="false" customHeight="false" outlineLevel="0" collapsed="false">
      <c r="A8" s="6" t="s">
        <v>8</v>
      </c>
      <c r="B8" s="7" t="s">
        <v>9</v>
      </c>
      <c r="C8" s="8"/>
      <c r="D8" s="9"/>
    </row>
    <row r="10" customFormat="false" ht="15" hidden="false" customHeight="false" outlineLevel="0" collapsed="false">
      <c r="A10" s="4" t="s">
        <v>10</v>
      </c>
      <c r="B10" s="4"/>
      <c r="C10" s="4"/>
      <c r="D10" s="4"/>
    </row>
    <row r="11" customFormat="false" ht="15" hidden="false" customHeight="false" outlineLevel="0" collapsed="false">
      <c r="A11" s="5"/>
      <c r="B11" s="5"/>
      <c r="C11" s="5"/>
      <c r="D11" s="5"/>
    </row>
    <row r="12" customFormat="false" ht="38.25" hidden="false" customHeight="true" outlineLevel="0" collapsed="false">
      <c r="A12" s="10" t="s">
        <v>11</v>
      </c>
      <c r="B12" s="10"/>
      <c r="C12" s="10" t="s">
        <v>12</v>
      </c>
      <c r="D12" s="11" t="s">
        <v>13</v>
      </c>
    </row>
    <row r="13" customFormat="false" ht="30" hidden="false" customHeight="true" outlineLevel="0" collapsed="false">
      <c r="A13" s="12" t="s">
        <v>114</v>
      </c>
      <c r="B13" s="12"/>
      <c r="C13" s="9" t="s">
        <v>15</v>
      </c>
      <c r="D13" s="9" t="n">
        <v>6</v>
      </c>
    </row>
    <row r="15" customFormat="false" ht="15" hidden="false" customHeight="false" outlineLevel="0" collapsed="false">
      <c r="A15" s="4" t="s">
        <v>16</v>
      </c>
      <c r="B15" s="4"/>
      <c r="C15" s="4"/>
      <c r="D15" s="4"/>
    </row>
    <row r="16" customFormat="false" ht="15" hidden="false" customHeight="false" outlineLevel="0" collapsed="false">
      <c r="A16" s="5"/>
      <c r="B16" s="5"/>
      <c r="C16" s="5"/>
      <c r="D16" s="5"/>
    </row>
    <row r="17" customFormat="false" ht="15" hidden="false" customHeight="false" outlineLevel="0" collapsed="false">
      <c r="A17" s="6" t="n">
        <v>1</v>
      </c>
      <c r="B17" s="6" t="s">
        <v>17</v>
      </c>
      <c r="C17" s="13" t="s">
        <v>18</v>
      </c>
      <c r="D17" s="13"/>
    </row>
    <row r="18" customFormat="false" ht="15" hidden="false" customHeight="false" outlineLevel="0" collapsed="false">
      <c r="A18" s="6" t="n">
        <v>2</v>
      </c>
      <c r="B18" s="6" t="s">
        <v>19</v>
      </c>
      <c r="C18" s="13" t="s">
        <v>20</v>
      </c>
      <c r="D18" s="13"/>
    </row>
    <row r="19" customFormat="false" ht="15" hidden="false" customHeight="false" outlineLevel="0" collapsed="false">
      <c r="A19" s="6" t="n">
        <v>3</v>
      </c>
      <c r="B19" s="6" t="s">
        <v>21</v>
      </c>
      <c r="C19" s="14" t="n">
        <v>1100</v>
      </c>
      <c r="D19" s="14"/>
    </row>
    <row r="20" customFormat="false" ht="15" hidden="false" customHeight="false" outlineLevel="0" collapsed="false">
      <c r="A20" s="6" t="n">
        <v>4</v>
      </c>
      <c r="B20" s="6" t="s">
        <v>22</v>
      </c>
      <c r="C20" s="13"/>
      <c r="D20" s="13"/>
    </row>
    <row r="21" customFormat="false" ht="15" hidden="false" customHeight="false" outlineLevel="0" collapsed="false">
      <c r="A21" s="6" t="n">
        <v>5</v>
      </c>
      <c r="B21" s="6" t="s">
        <v>23</v>
      </c>
      <c r="C21" s="13"/>
      <c r="D21" s="13"/>
    </row>
    <row r="23" customFormat="false" ht="15" hidden="false" customHeight="false" outlineLevel="0" collapsed="false">
      <c r="A23" s="4" t="s">
        <v>24</v>
      </c>
      <c r="B23" s="4"/>
      <c r="C23" s="4"/>
      <c r="D23" s="4"/>
    </row>
    <row r="25" customFormat="false" ht="12.75" hidden="false" customHeight="true" outlineLevel="0" collapsed="false">
      <c r="A25" s="15" t="n">
        <v>1</v>
      </c>
      <c r="B25" s="15" t="s">
        <v>25</v>
      </c>
      <c r="C25" s="15"/>
      <c r="D25" s="15" t="s">
        <v>26</v>
      </c>
    </row>
    <row r="26" customFormat="false" ht="12.75" hidden="false" customHeight="true" outlineLevel="0" collapsed="false">
      <c r="A26" s="10" t="s">
        <v>2</v>
      </c>
      <c r="B26" s="16" t="s">
        <v>27</v>
      </c>
      <c r="C26" s="16"/>
      <c r="D26" s="17" t="n">
        <v>1658.67</v>
      </c>
    </row>
    <row r="27" customFormat="false" ht="12.75" hidden="false" customHeight="true" outlineLevel="0" collapsed="false">
      <c r="A27" s="10" t="s">
        <v>4</v>
      </c>
      <c r="B27" s="16" t="s">
        <v>28</v>
      </c>
      <c r="C27" s="16"/>
      <c r="D27" s="17"/>
    </row>
    <row r="28" customFormat="false" ht="12.75" hidden="false" customHeight="true" outlineLevel="0" collapsed="false">
      <c r="A28" s="10" t="s">
        <v>6</v>
      </c>
      <c r="B28" s="16" t="s">
        <v>29</v>
      </c>
      <c r="C28" s="16"/>
      <c r="D28" s="17"/>
    </row>
    <row r="29" customFormat="false" ht="12.75" hidden="false" customHeight="true" outlineLevel="0" collapsed="false">
      <c r="A29" s="10" t="s">
        <v>8</v>
      </c>
      <c r="B29" s="16" t="s">
        <v>30</v>
      </c>
      <c r="C29" s="16"/>
      <c r="D29" s="17"/>
    </row>
    <row r="30" customFormat="false" ht="12.75" hidden="false" customHeight="true" outlineLevel="0" collapsed="false">
      <c r="A30" s="10" t="s">
        <v>31</v>
      </c>
      <c r="B30" s="16" t="s">
        <v>32</v>
      </c>
      <c r="C30" s="16"/>
      <c r="D30" s="17"/>
    </row>
    <row r="31" customFormat="false" ht="15" hidden="false" customHeight="false" outlineLevel="0" collapsed="false">
      <c r="A31" s="10"/>
      <c r="B31" s="16"/>
      <c r="C31" s="16"/>
      <c r="D31" s="17"/>
    </row>
    <row r="32" customFormat="false" ht="12.75" hidden="false" customHeight="true" outlineLevel="0" collapsed="false">
      <c r="A32" s="10" t="s">
        <v>33</v>
      </c>
      <c r="B32" s="16" t="s">
        <v>34</v>
      </c>
      <c r="C32" s="16"/>
      <c r="D32" s="17"/>
    </row>
    <row r="33" customFormat="false" ht="12.75" hidden="false" customHeight="true" outlineLevel="0" collapsed="false">
      <c r="A33" s="15" t="s">
        <v>35</v>
      </c>
      <c r="B33" s="15"/>
      <c r="C33" s="15"/>
      <c r="D33" s="18" t="n">
        <f aca="false">SUM(D26:D32)</f>
        <v>1658.67</v>
      </c>
    </row>
    <row r="36" customFormat="false" ht="15" hidden="false" customHeight="false" outlineLevel="0" collapsed="false">
      <c r="A36" s="4" t="s">
        <v>36</v>
      </c>
      <c r="B36" s="4"/>
      <c r="C36" s="4"/>
      <c r="D36" s="4"/>
    </row>
    <row r="37" customFormat="false" ht="15" hidden="false" customHeight="false" outlineLevel="0" collapsed="false">
      <c r="A37" s="19"/>
    </row>
    <row r="38" customFormat="false" ht="15" hidden="false" customHeight="false" outlineLevel="0" collapsed="false">
      <c r="A38" s="20" t="s">
        <v>37</v>
      </c>
      <c r="B38" s="20"/>
      <c r="C38" s="20"/>
      <c r="D38" s="20"/>
    </row>
    <row r="40" customFormat="false" ht="12.75" hidden="false" customHeight="true" outlineLevel="0" collapsed="false">
      <c r="A40" s="15" t="s">
        <v>38</v>
      </c>
      <c r="B40" s="15" t="s">
        <v>39</v>
      </c>
      <c r="C40" s="15"/>
      <c r="D40" s="15" t="s">
        <v>26</v>
      </c>
    </row>
    <row r="41" customFormat="false" ht="15" hidden="false" customHeight="false" outlineLevel="0" collapsed="false">
      <c r="A41" s="10" t="s">
        <v>2</v>
      </c>
      <c r="B41" s="16" t="s">
        <v>40</v>
      </c>
      <c r="C41" s="21" t="n">
        <f aca="false">TRUNC(1/12,4)</f>
        <v>0.0833</v>
      </c>
      <c r="D41" s="17" t="n">
        <f aca="false">TRUNC($D$33*C41,2)</f>
        <v>138.16</v>
      </c>
    </row>
    <row r="42" customFormat="false" ht="15" hidden="false" customHeight="false" outlineLevel="0" collapsed="false">
      <c r="A42" s="10" t="s">
        <v>4</v>
      </c>
      <c r="B42" s="16" t="s">
        <v>41</v>
      </c>
      <c r="C42" s="21" t="n">
        <f aca="false">TRUNC(((1+1/3)/12),4)</f>
        <v>0.1111</v>
      </c>
      <c r="D42" s="17" t="n">
        <f aca="false">TRUNC($D$33*C42,2)</f>
        <v>184.27</v>
      </c>
    </row>
    <row r="43" customFormat="false" ht="12.75" hidden="false" customHeight="true" outlineLevel="0" collapsed="false">
      <c r="A43" s="15" t="s">
        <v>35</v>
      </c>
      <c r="B43" s="15"/>
      <c r="C43" s="22" t="n">
        <f aca="false">SUM(C41:C42)</f>
        <v>0.1944</v>
      </c>
      <c r="D43" s="23" t="n">
        <f aca="false">SUM(D41:D42)</f>
        <v>322.43</v>
      </c>
    </row>
    <row r="46" customFormat="false" ht="12.75" hidden="false" customHeight="true" outlineLevel="0" collapsed="false">
      <c r="A46" s="24" t="s">
        <v>42</v>
      </c>
      <c r="B46" s="24"/>
      <c r="C46" s="24"/>
      <c r="D46" s="24"/>
    </row>
    <row r="48" customFormat="false" ht="15" hidden="false" customHeight="false" outlineLevel="0" collapsed="false">
      <c r="A48" s="15" t="s">
        <v>43</v>
      </c>
      <c r="B48" s="15" t="s">
        <v>44</v>
      </c>
      <c r="C48" s="15" t="s">
        <v>45</v>
      </c>
      <c r="D48" s="15" t="s">
        <v>26</v>
      </c>
    </row>
    <row r="49" customFormat="false" ht="15" hidden="false" customHeight="false" outlineLevel="0" collapsed="false">
      <c r="A49" s="10" t="s">
        <v>2</v>
      </c>
      <c r="B49" s="16" t="s">
        <v>46</v>
      </c>
      <c r="C49" s="25" t="n">
        <v>0.2</v>
      </c>
      <c r="D49" s="17" t="n">
        <f aca="false">TRUNC(($D$33+$D$43)*C49,2)</f>
        <v>396.22</v>
      </c>
    </row>
    <row r="50" customFormat="false" ht="15" hidden="false" customHeight="false" outlineLevel="0" collapsed="false">
      <c r="A50" s="10" t="s">
        <v>4</v>
      </c>
      <c r="B50" s="16" t="s">
        <v>47</v>
      </c>
      <c r="C50" s="25" t="n">
        <v>0.025</v>
      </c>
      <c r="D50" s="17" t="n">
        <f aca="false">TRUNC(($D$33+$D$43)*C50,2)</f>
        <v>49.52</v>
      </c>
    </row>
    <row r="51" customFormat="false" ht="15" hidden="false" customHeight="false" outlineLevel="0" collapsed="false">
      <c r="A51" s="10" t="s">
        <v>6</v>
      </c>
      <c r="B51" s="16" t="s">
        <v>48</v>
      </c>
      <c r="C51" s="26" t="n">
        <v>0.03</v>
      </c>
      <c r="D51" s="17" t="n">
        <f aca="false">TRUNC(($D$33+$D$43)*C51,2)</f>
        <v>59.43</v>
      </c>
    </row>
    <row r="52" customFormat="false" ht="15" hidden="false" customHeight="false" outlineLevel="0" collapsed="false">
      <c r="A52" s="10" t="s">
        <v>8</v>
      </c>
      <c r="B52" s="16" t="s">
        <v>49</v>
      </c>
      <c r="C52" s="25" t="n">
        <v>0.015</v>
      </c>
      <c r="D52" s="17" t="n">
        <f aca="false">TRUNC(($D$33+$D$43)*C52,2)</f>
        <v>29.71</v>
      </c>
    </row>
    <row r="53" customFormat="false" ht="15" hidden="false" customHeight="false" outlineLevel="0" collapsed="false">
      <c r="A53" s="10" t="s">
        <v>31</v>
      </c>
      <c r="B53" s="16" t="s">
        <v>50</v>
      </c>
      <c r="C53" s="25" t="n">
        <v>0.01</v>
      </c>
      <c r="D53" s="17" t="n">
        <f aca="false">TRUNC(($D$33+$D$43)*C53,2)</f>
        <v>19.81</v>
      </c>
    </row>
    <row r="54" customFormat="false" ht="15" hidden="false" customHeight="false" outlineLevel="0" collapsed="false">
      <c r="A54" s="10" t="s">
        <v>51</v>
      </c>
      <c r="B54" s="16" t="s">
        <v>52</v>
      </c>
      <c r="C54" s="25" t="n">
        <v>0.006</v>
      </c>
      <c r="D54" s="17" t="n">
        <f aca="false">TRUNC(($D$33+$D$43)*C54,2)</f>
        <v>11.88</v>
      </c>
    </row>
    <row r="55" customFormat="false" ht="15" hidden="false" customHeight="false" outlineLevel="0" collapsed="false">
      <c r="A55" s="10" t="s">
        <v>33</v>
      </c>
      <c r="B55" s="16" t="s">
        <v>53</v>
      </c>
      <c r="C55" s="25" t="n">
        <v>0.002</v>
      </c>
      <c r="D55" s="17" t="n">
        <f aca="false">TRUNC(($D$33+$D$43)*C55,2)</f>
        <v>3.96</v>
      </c>
    </row>
    <row r="56" customFormat="false" ht="15" hidden="false" customHeight="false" outlineLevel="0" collapsed="false">
      <c r="A56" s="10" t="s">
        <v>54</v>
      </c>
      <c r="B56" s="16" t="s">
        <v>55</v>
      </c>
      <c r="C56" s="25" t="n">
        <v>0.08</v>
      </c>
      <c r="D56" s="17" t="n">
        <f aca="false">TRUNC(($D$33+$D$43)*C56,2)</f>
        <v>158.48</v>
      </c>
    </row>
    <row r="57" customFormat="false" ht="12.75" hidden="false" customHeight="true" outlineLevel="0" collapsed="false">
      <c r="A57" s="15" t="s">
        <v>56</v>
      </c>
      <c r="B57" s="15"/>
      <c r="C57" s="27" t="n">
        <f aca="false">SUM(C49:C56)</f>
        <v>0.368</v>
      </c>
      <c r="D57" s="23" t="n">
        <f aca="false">SUM(D49:D56)</f>
        <v>729.01</v>
      </c>
    </row>
    <row r="60" customFormat="false" ht="15" hidden="false" customHeight="false" outlineLevel="0" collapsed="false">
      <c r="A60" s="20" t="s">
        <v>57</v>
      </c>
      <c r="B60" s="20"/>
      <c r="C60" s="20"/>
      <c r="D60" s="20"/>
    </row>
    <row r="62" customFormat="false" ht="12.75" hidden="false" customHeight="true" outlineLevel="0" collapsed="false">
      <c r="A62" s="15" t="s">
        <v>58</v>
      </c>
      <c r="B62" s="28" t="s">
        <v>59</v>
      </c>
      <c r="C62" s="28"/>
      <c r="D62" s="15" t="s">
        <v>26</v>
      </c>
    </row>
    <row r="63" customFormat="false" ht="12.75" hidden="false" customHeight="true" outlineLevel="0" collapsed="false">
      <c r="A63" s="10" t="s">
        <v>2</v>
      </c>
      <c r="B63" s="16" t="s">
        <v>60</v>
      </c>
      <c r="C63" s="16"/>
      <c r="D63" s="17" t="n">
        <f aca="false">IF((23*2*4.4)-(D26*0.06)&lt;0,0,(23*2*4.4)-(D26*0.06))</f>
        <v>102.8798</v>
      </c>
    </row>
    <row r="64" customFormat="false" ht="12.75" hidden="false" customHeight="true" outlineLevel="0" collapsed="false">
      <c r="A64" s="10" t="s">
        <v>4</v>
      </c>
      <c r="B64" s="16" t="s">
        <v>61</v>
      </c>
      <c r="C64" s="16"/>
      <c r="D64" s="17" t="n">
        <f aca="false">23*(29-2.9)</f>
        <v>600.3</v>
      </c>
    </row>
    <row r="65" customFormat="false" ht="12.75" hidden="false" customHeight="true" outlineLevel="0" collapsed="false">
      <c r="A65" s="10" t="s">
        <v>6</v>
      </c>
      <c r="B65" s="16" t="s">
        <v>62</v>
      </c>
      <c r="C65" s="16"/>
      <c r="D65" s="17" t="n">
        <f aca="false">200*0.7</f>
        <v>140</v>
      </c>
    </row>
    <row r="66" customFormat="false" ht="12.75" hidden="false" customHeight="true" outlineLevel="0" collapsed="false">
      <c r="A66" s="10" t="s">
        <v>8</v>
      </c>
      <c r="B66" s="16" t="s">
        <v>34</v>
      </c>
      <c r="C66" s="16"/>
      <c r="D66" s="17"/>
    </row>
    <row r="67" customFormat="false" ht="12.75" hidden="false" customHeight="true" outlineLevel="0" collapsed="false">
      <c r="A67" s="15" t="s">
        <v>35</v>
      </c>
      <c r="B67" s="15"/>
      <c r="C67" s="15"/>
      <c r="D67" s="23" t="n">
        <f aca="false">SUM(D63:D66)</f>
        <v>843.1798</v>
      </c>
    </row>
    <row r="70" customFormat="false" ht="15" hidden="false" customHeight="false" outlineLevel="0" collapsed="false">
      <c r="A70" s="20" t="s">
        <v>63</v>
      </c>
      <c r="B70" s="20"/>
      <c r="C70" s="20"/>
      <c r="D70" s="20"/>
    </row>
    <row r="72" customFormat="false" ht="12.75" hidden="false" customHeight="true" outlineLevel="0" collapsed="false">
      <c r="A72" s="15" t="n">
        <v>2</v>
      </c>
      <c r="B72" s="28" t="s">
        <v>64</v>
      </c>
      <c r="C72" s="28"/>
      <c r="D72" s="15" t="s">
        <v>26</v>
      </c>
    </row>
    <row r="73" customFormat="false" ht="12.75" hidden="false" customHeight="true" outlineLevel="0" collapsed="false">
      <c r="A73" s="10" t="s">
        <v>38</v>
      </c>
      <c r="B73" s="16" t="s">
        <v>39</v>
      </c>
      <c r="C73" s="16"/>
      <c r="D73" s="29" t="n">
        <f aca="false">D43</f>
        <v>322.43</v>
      </c>
    </row>
    <row r="74" customFormat="false" ht="12.75" hidden="false" customHeight="true" outlineLevel="0" collapsed="false">
      <c r="A74" s="10" t="s">
        <v>43</v>
      </c>
      <c r="B74" s="16" t="s">
        <v>44</v>
      </c>
      <c r="C74" s="16"/>
      <c r="D74" s="29" t="n">
        <f aca="false">D57</f>
        <v>729.01</v>
      </c>
    </row>
    <row r="75" customFormat="false" ht="12.75" hidden="false" customHeight="true" outlineLevel="0" collapsed="false">
      <c r="A75" s="10" t="s">
        <v>58</v>
      </c>
      <c r="B75" s="16" t="s">
        <v>59</v>
      </c>
      <c r="C75" s="16"/>
      <c r="D75" s="29" t="n">
        <f aca="false">D67</f>
        <v>843.1798</v>
      </c>
    </row>
    <row r="76" customFormat="false" ht="12.75" hidden="false" customHeight="true" outlineLevel="0" collapsed="false">
      <c r="A76" s="15" t="s">
        <v>35</v>
      </c>
      <c r="B76" s="15"/>
      <c r="C76" s="15"/>
      <c r="D76" s="23" t="n">
        <f aca="false">SUM(D73:D75)</f>
        <v>1894.6198</v>
      </c>
    </row>
    <row r="77" customFormat="false" ht="15" hidden="false" customHeight="false" outlineLevel="0" collapsed="false">
      <c r="A77" s="30"/>
      <c r="E77" s="31"/>
    </row>
    <row r="79" customFormat="false" ht="15" hidden="false" customHeight="false" outlineLevel="0" collapsed="false">
      <c r="A79" s="4" t="s">
        <v>65</v>
      </c>
      <c r="B79" s="4"/>
      <c r="C79" s="4"/>
      <c r="D79" s="4"/>
      <c r="E79" s="32"/>
    </row>
    <row r="80" customFormat="false" ht="12.75" hidden="false" customHeight="true" outlineLevel="0" collapsed="false">
      <c r="E80" s="31"/>
    </row>
    <row r="81" customFormat="false" ht="12.75" hidden="false" customHeight="true" outlineLevel="0" collapsed="false">
      <c r="A81" s="15" t="n">
        <v>3</v>
      </c>
      <c r="B81" s="28" t="s">
        <v>66</v>
      </c>
      <c r="C81" s="28"/>
      <c r="D81" s="15" t="s">
        <v>26</v>
      </c>
    </row>
    <row r="82" customFormat="false" ht="15" hidden="false" customHeight="false" outlineLevel="0" collapsed="false">
      <c r="A82" s="10" t="s">
        <v>2</v>
      </c>
      <c r="B82" s="33" t="s">
        <v>67</v>
      </c>
      <c r="C82" s="25" t="n">
        <f aca="false">TRUNC(((1/12)*5%),4)</f>
        <v>0.0041</v>
      </c>
      <c r="D82" s="17" t="n">
        <f aca="false">TRUNC($D$33*C82,2)</f>
        <v>6.8</v>
      </c>
    </row>
    <row r="83" customFormat="false" ht="15" hidden="false" customHeight="false" outlineLevel="0" collapsed="false">
      <c r="A83" s="10" t="s">
        <v>4</v>
      </c>
      <c r="B83" s="33" t="s">
        <v>68</v>
      </c>
      <c r="C83" s="25" t="n">
        <v>0.08</v>
      </c>
      <c r="D83" s="17" t="n">
        <f aca="false">TRUNC(D82*C83,2)</f>
        <v>0.54</v>
      </c>
    </row>
    <row r="84" customFormat="false" ht="15" hidden="false" customHeight="false" outlineLevel="0" collapsed="false">
      <c r="A84" s="10" t="s">
        <v>6</v>
      </c>
      <c r="B84" s="33" t="s">
        <v>69</v>
      </c>
      <c r="C84" s="25" t="n">
        <f aca="false">TRUNC(8%*5%*40%,4)</f>
        <v>0.0016</v>
      </c>
      <c r="D84" s="17" t="n">
        <f aca="false">TRUNC($D$33*C84,2)</f>
        <v>2.65</v>
      </c>
    </row>
    <row r="85" customFormat="false" ht="15" hidden="false" customHeight="false" outlineLevel="0" collapsed="false">
      <c r="A85" s="10" t="s">
        <v>8</v>
      </c>
      <c r="B85" s="33" t="s">
        <v>70</v>
      </c>
      <c r="C85" s="25" t="n">
        <f aca="false">TRUNC(((7/30)/12)*95%,4)</f>
        <v>0.0184</v>
      </c>
      <c r="D85" s="17" t="n">
        <f aca="false">TRUNC($D$33*C85,2)</f>
        <v>30.51</v>
      </c>
    </row>
    <row r="86" customFormat="false" ht="25.5" hidden="false" customHeight="false" outlineLevel="0" collapsed="false">
      <c r="A86" s="10" t="s">
        <v>31</v>
      </c>
      <c r="B86" s="33" t="s">
        <v>71</v>
      </c>
      <c r="C86" s="25" t="n">
        <f aca="false">C57</f>
        <v>0.368</v>
      </c>
      <c r="D86" s="17" t="n">
        <f aca="false">TRUNC(D85*C86,2)</f>
        <v>11.22</v>
      </c>
    </row>
    <row r="87" customFormat="false" ht="15" hidden="false" customHeight="false" outlineLevel="0" collapsed="false">
      <c r="A87" s="10" t="s">
        <v>51</v>
      </c>
      <c r="B87" s="33" t="s">
        <v>72</v>
      </c>
      <c r="C87" s="25" t="n">
        <f aca="false">TRUNC(8%*95%*40%,4)</f>
        <v>0.0304</v>
      </c>
      <c r="D87" s="17" t="n">
        <f aca="false">TRUNC($D$33*C87,2)</f>
        <v>50.42</v>
      </c>
    </row>
    <row r="88" customFormat="false" ht="12.75" hidden="false" customHeight="true" outlineLevel="0" collapsed="false">
      <c r="A88" s="15" t="s">
        <v>35</v>
      </c>
      <c r="B88" s="15"/>
      <c r="C88" s="15"/>
      <c r="D88" s="23" t="n">
        <f aca="false">SUM(D82:D87)</f>
        <v>102.14</v>
      </c>
    </row>
    <row r="91" customFormat="false" ht="15" hidden="false" customHeight="false" outlineLevel="0" collapsed="false">
      <c r="A91" s="4" t="s">
        <v>73</v>
      </c>
      <c r="B91" s="4"/>
      <c r="C91" s="4"/>
      <c r="D91" s="4"/>
    </row>
    <row r="94" customFormat="false" ht="15" hidden="false" customHeight="false" outlineLevel="0" collapsed="false">
      <c r="A94" s="20" t="s">
        <v>74</v>
      </c>
      <c r="B94" s="20"/>
      <c r="C94" s="20"/>
      <c r="D94" s="20"/>
    </row>
    <row r="95" customFormat="false" ht="15" hidden="false" customHeight="false" outlineLevel="0" collapsed="false">
      <c r="A95" s="19"/>
    </row>
    <row r="96" customFormat="false" ht="12.75" hidden="false" customHeight="true" outlineLevel="0" collapsed="false">
      <c r="A96" s="15" t="s">
        <v>75</v>
      </c>
      <c r="B96" s="28" t="s">
        <v>76</v>
      </c>
      <c r="C96" s="28"/>
      <c r="D96" s="15" t="s">
        <v>26</v>
      </c>
    </row>
    <row r="97" customFormat="false" ht="15" hidden="false" customHeight="false" outlineLevel="0" collapsed="false">
      <c r="A97" s="10" t="s">
        <v>2</v>
      </c>
      <c r="B97" s="16" t="s">
        <v>77</v>
      </c>
      <c r="C97" s="25" t="n">
        <f aca="false">TRUNC(((1+1/3)/12)/12,4)</f>
        <v>0.0092</v>
      </c>
      <c r="D97" s="17" t="n">
        <f aca="false">TRUNC(($D$33+$D$76+$D$88)*C97,2)</f>
        <v>33.62</v>
      </c>
    </row>
    <row r="98" customFormat="false" ht="15" hidden="false" customHeight="false" outlineLevel="0" collapsed="false">
      <c r="A98" s="10" t="s">
        <v>4</v>
      </c>
      <c r="B98" s="16" t="s">
        <v>78</v>
      </c>
      <c r="C98" s="25" t="n">
        <f aca="false">TRUNC(((2/30)/12),4)</f>
        <v>0.0055</v>
      </c>
      <c r="D98" s="17" t="n">
        <f aca="false">TRUNC(($D$33+$D$76+$D$88)*C98,2)</f>
        <v>20.1</v>
      </c>
    </row>
    <row r="99" customFormat="false" ht="15" hidden="false" customHeight="false" outlineLevel="0" collapsed="false">
      <c r="A99" s="10" t="s">
        <v>6</v>
      </c>
      <c r="B99" s="16" t="s">
        <v>79</v>
      </c>
      <c r="C99" s="25" t="n">
        <f aca="false">TRUNC(((5/30)/12)*2%,4)</f>
        <v>0.0002</v>
      </c>
      <c r="D99" s="17" t="n">
        <f aca="false">TRUNC(($D$33+$D$76+$D$88)*C99,2)</f>
        <v>0.73</v>
      </c>
    </row>
    <row r="100" customFormat="false" ht="15" hidden="false" customHeight="false" outlineLevel="0" collapsed="false">
      <c r="A100" s="10" t="s">
        <v>8</v>
      </c>
      <c r="B100" s="16" t="s">
        <v>80</v>
      </c>
      <c r="C100" s="25" t="n">
        <f aca="false">TRUNC(((15/30)/12)*8%,4)</f>
        <v>0.0033</v>
      </c>
      <c r="D100" s="17" t="n">
        <f aca="false">TRUNC(($D$33+$D$76+$D$88)*C100,2)</f>
        <v>12.06</v>
      </c>
    </row>
    <row r="101" customFormat="false" ht="15" hidden="false" customHeight="false" outlineLevel="0" collapsed="false">
      <c r="A101" s="10" t="s">
        <v>31</v>
      </c>
      <c r="B101" s="16" t="s">
        <v>81</v>
      </c>
      <c r="C101" s="25" t="n">
        <f aca="false">((1+1/3)/12)*3%*(6/12)</f>
        <v>0.00166666666666667</v>
      </c>
      <c r="D101" s="17" t="n">
        <f aca="false">TRUNC(($D$33+$D$76+$D$88)*C101,2)</f>
        <v>6.09</v>
      </c>
    </row>
    <row r="102" customFormat="false" ht="15" hidden="false" customHeight="false" outlineLevel="0" collapsed="false">
      <c r="A102" s="10" t="s">
        <v>51</v>
      </c>
      <c r="B102" s="16" t="s">
        <v>82</v>
      </c>
      <c r="C102" s="25"/>
      <c r="D102" s="17" t="n">
        <f aca="false">TRUNC(($D$33+$D$76+$D$88)*C102,2)</f>
        <v>0</v>
      </c>
    </row>
    <row r="103" customFormat="false" ht="12.75" hidden="false" customHeight="true" outlineLevel="0" collapsed="false">
      <c r="A103" s="15" t="s">
        <v>56</v>
      </c>
      <c r="B103" s="15"/>
      <c r="C103" s="15"/>
      <c r="D103" s="23" t="n">
        <f aca="false">SUM(D97:D102)</f>
        <v>72.6</v>
      </c>
      <c r="E103" s="32"/>
      <c r="F103" s="32"/>
    </row>
    <row r="106" customFormat="false" ht="15" hidden="false" customHeight="false" outlineLevel="0" collapsed="false">
      <c r="A106" s="20" t="s">
        <v>83</v>
      </c>
      <c r="B106" s="20"/>
      <c r="C106" s="20"/>
      <c r="D106" s="20"/>
    </row>
    <row r="107" customFormat="false" ht="15" hidden="false" customHeight="false" outlineLevel="0" collapsed="false">
      <c r="A107" s="19"/>
    </row>
    <row r="108" customFormat="false" ht="12.75" hidden="false" customHeight="true" outlineLevel="0" collapsed="false">
      <c r="A108" s="15" t="s">
        <v>84</v>
      </c>
      <c r="B108" s="28" t="s">
        <v>85</v>
      </c>
      <c r="C108" s="28"/>
      <c r="D108" s="15" t="s">
        <v>26</v>
      </c>
    </row>
    <row r="109" customFormat="false" ht="12.75" hidden="false" customHeight="true" outlineLevel="0" collapsed="false">
      <c r="A109" s="10" t="s">
        <v>2</v>
      </c>
      <c r="B109" s="16" t="s">
        <v>86</v>
      </c>
      <c r="C109" s="16"/>
      <c r="D109" s="17" t="n">
        <f aca="false">((D33+D76+D88)/220)*22*0</f>
        <v>0</v>
      </c>
    </row>
    <row r="110" customFormat="false" ht="12.75" hidden="false" customHeight="true" outlineLevel="0" collapsed="false">
      <c r="A110" s="15" t="s">
        <v>35</v>
      </c>
      <c r="B110" s="15"/>
      <c r="C110" s="15"/>
      <c r="D110" s="23" t="n">
        <f aca="false">SUM(D109)</f>
        <v>0</v>
      </c>
    </row>
    <row r="113" customFormat="false" ht="15" hidden="false" customHeight="false" outlineLevel="0" collapsed="false">
      <c r="A113" s="20" t="s">
        <v>87</v>
      </c>
      <c r="B113" s="20"/>
      <c r="C113" s="20"/>
      <c r="D113" s="20"/>
    </row>
    <row r="114" customFormat="false" ht="15" hidden="false" customHeight="false" outlineLevel="0" collapsed="false">
      <c r="A114" s="19"/>
    </row>
    <row r="115" customFormat="false" ht="12.75" hidden="false" customHeight="true" outlineLevel="0" collapsed="false">
      <c r="A115" s="15" t="n">
        <v>4</v>
      </c>
      <c r="B115" s="15" t="s">
        <v>88</v>
      </c>
      <c r="C115" s="15"/>
      <c r="D115" s="15" t="s">
        <v>26</v>
      </c>
    </row>
    <row r="116" customFormat="false" ht="12.75" hidden="false" customHeight="true" outlineLevel="0" collapsed="false">
      <c r="A116" s="10" t="s">
        <v>75</v>
      </c>
      <c r="B116" s="16" t="s">
        <v>76</v>
      </c>
      <c r="C116" s="16"/>
      <c r="D116" s="29" t="n">
        <f aca="false">D103</f>
        <v>72.6</v>
      </c>
    </row>
    <row r="117" customFormat="false" ht="12.75" hidden="false" customHeight="true" outlineLevel="0" collapsed="false">
      <c r="A117" s="10" t="s">
        <v>84</v>
      </c>
      <c r="B117" s="16" t="s">
        <v>85</v>
      </c>
      <c r="C117" s="16"/>
      <c r="D117" s="29" t="n">
        <f aca="false">D110</f>
        <v>0</v>
      </c>
    </row>
    <row r="118" customFormat="false" ht="12.75" hidden="false" customHeight="true" outlineLevel="0" collapsed="false">
      <c r="A118" s="15" t="s">
        <v>35</v>
      </c>
      <c r="B118" s="15"/>
      <c r="C118" s="15"/>
      <c r="D118" s="23" t="n">
        <f aca="false">SUM(D116:D117)</f>
        <v>72.6</v>
      </c>
    </row>
    <row r="121" customFormat="false" ht="15" hidden="false" customHeight="false" outlineLevel="0" collapsed="false">
      <c r="A121" s="4" t="s">
        <v>89</v>
      </c>
      <c r="B121" s="4"/>
      <c r="C121" s="4"/>
      <c r="D121" s="4"/>
    </row>
    <row r="123" customFormat="false" ht="12.75" hidden="false" customHeight="true" outlineLevel="0" collapsed="false">
      <c r="A123" s="15" t="n">
        <v>5</v>
      </c>
      <c r="B123" s="34" t="s">
        <v>90</v>
      </c>
      <c r="C123" s="34"/>
      <c r="D123" s="15" t="s">
        <v>26</v>
      </c>
    </row>
    <row r="124" customFormat="false" ht="15" hidden="false" customHeight="false" outlineLevel="0" collapsed="false">
      <c r="A124" s="10" t="s">
        <v>2</v>
      </c>
      <c r="B124" s="16" t="s">
        <v>91</v>
      </c>
      <c r="C124" s="16"/>
      <c r="D124" s="17" t="n">
        <v>4.53</v>
      </c>
    </row>
    <row r="125" customFormat="false" ht="15" hidden="false" customHeight="false" outlineLevel="0" collapsed="false">
      <c r="A125" s="10" t="s">
        <v>4</v>
      </c>
      <c r="B125" s="16" t="s">
        <v>92</v>
      </c>
      <c r="C125" s="16"/>
      <c r="D125" s="17"/>
    </row>
    <row r="126" customFormat="false" ht="15" hidden="false" customHeight="false" outlineLevel="0" collapsed="false">
      <c r="A126" s="10" t="s">
        <v>6</v>
      </c>
      <c r="B126" s="16" t="s">
        <v>93</v>
      </c>
      <c r="C126" s="16"/>
      <c r="D126" s="17"/>
    </row>
    <row r="127" customFormat="false" ht="15" hidden="false" customHeight="false" outlineLevel="0" collapsed="false">
      <c r="A127" s="10" t="s">
        <v>8</v>
      </c>
      <c r="B127" s="16" t="s">
        <v>34</v>
      </c>
      <c r="C127" s="16"/>
      <c r="D127" s="17"/>
    </row>
    <row r="128" customFormat="false" ht="12.75" hidden="false" customHeight="true" outlineLevel="0" collapsed="false">
      <c r="A128" s="15" t="s">
        <v>56</v>
      </c>
      <c r="B128" s="15"/>
      <c r="C128" s="15"/>
      <c r="D128" s="18" t="n">
        <f aca="false">SUM(D124:D127)</f>
        <v>4.53</v>
      </c>
    </row>
    <row r="131" customFormat="false" ht="15" hidden="false" customHeight="false" outlineLevel="0" collapsed="false">
      <c r="A131" s="4" t="s">
        <v>95</v>
      </c>
      <c r="B131" s="4"/>
      <c r="C131" s="4"/>
      <c r="D131" s="4"/>
    </row>
    <row r="133" customFormat="false" ht="15" hidden="false" customHeight="false" outlineLevel="0" collapsed="false">
      <c r="A133" s="15" t="n">
        <v>6</v>
      </c>
      <c r="B133" s="34" t="s">
        <v>96</v>
      </c>
      <c r="C133" s="15" t="s">
        <v>45</v>
      </c>
      <c r="D133" s="15" t="s">
        <v>26</v>
      </c>
    </row>
    <row r="134" customFormat="false" ht="15" hidden="false" customHeight="false" outlineLevel="0" collapsed="false">
      <c r="A134" s="10" t="s">
        <v>2</v>
      </c>
      <c r="B134" s="16" t="s">
        <v>97</v>
      </c>
      <c r="C134" s="25" t="n">
        <v>0.05</v>
      </c>
      <c r="D134" s="29" t="n">
        <f aca="false">D154*C134</f>
        <v>186.62799</v>
      </c>
    </row>
    <row r="135" customFormat="false" ht="15" hidden="false" customHeight="false" outlineLevel="0" collapsed="false">
      <c r="A135" s="10" t="s">
        <v>4</v>
      </c>
      <c r="B135" s="16" t="s">
        <v>98</v>
      </c>
      <c r="C135" s="25" t="n">
        <v>0.06</v>
      </c>
      <c r="D135" s="17" t="n">
        <f aca="false">(D154+D134)*C135</f>
        <v>235.1512674</v>
      </c>
    </row>
    <row r="136" customFormat="false" ht="15" hidden="false" customHeight="false" outlineLevel="0" collapsed="false">
      <c r="A136" s="10" t="s">
        <v>6</v>
      </c>
      <c r="B136" s="16" t="s">
        <v>99</v>
      </c>
      <c r="C136" s="21" t="n">
        <f aca="false">SUM(C137:C142)</f>
        <v>0.0865</v>
      </c>
      <c r="D136" s="17" t="n">
        <f aca="false">(D154+D134+D135)*C136/(1-C136)</f>
        <v>393.377480531035</v>
      </c>
    </row>
    <row r="137" customFormat="false" ht="15" hidden="false" customHeight="false" outlineLevel="0" collapsed="false">
      <c r="A137" s="10"/>
      <c r="B137" s="16" t="s">
        <v>100</v>
      </c>
      <c r="C137" s="25"/>
      <c r="D137" s="29" t="n">
        <f aca="false">$D$156*C137</f>
        <v>0</v>
      </c>
    </row>
    <row r="138" customFormat="false" ht="15" hidden="false" customHeight="false" outlineLevel="0" collapsed="false">
      <c r="A138" s="10"/>
      <c r="B138" s="16" t="s">
        <v>101</v>
      </c>
      <c r="C138" s="25" t="n">
        <v>0.0065</v>
      </c>
      <c r="D138" s="29" t="n">
        <f aca="false">$D$156*C138</f>
        <v>29.5601574965517</v>
      </c>
    </row>
    <row r="139" customFormat="false" ht="15" hidden="false" customHeight="false" outlineLevel="0" collapsed="false">
      <c r="A139" s="10"/>
      <c r="B139" s="16" t="s">
        <v>102</v>
      </c>
      <c r="C139" s="25" t="n">
        <v>0.03</v>
      </c>
      <c r="D139" s="29" t="n">
        <f aca="false">$D$156*C139</f>
        <v>136.431496137931</v>
      </c>
    </row>
    <row r="140" customFormat="false" ht="15" hidden="false" customHeight="false" outlineLevel="0" collapsed="false">
      <c r="A140" s="10"/>
      <c r="B140" s="16" t="s">
        <v>103</v>
      </c>
      <c r="C140" s="10"/>
      <c r="D140" s="29" t="n">
        <f aca="false">$D$156*C140</f>
        <v>0</v>
      </c>
    </row>
    <row r="141" customFormat="false" ht="15" hidden="false" customHeight="false" outlineLevel="0" collapsed="false">
      <c r="A141" s="10"/>
      <c r="B141" s="16" t="s">
        <v>104</v>
      </c>
      <c r="C141" s="25"/>
      <c r="D141" s="29" t="n">
        <f aca="false">$D$156*C141</f>
        <v>0</v>
      </c>
    </row>
    <row r="142" customFormat="false" ht="15" hidden="false" customHeight="false" outlineLevel="0" collapsed="false">
      <c r="A142" s="10"/>
      <c r="B142" s="16" t="s">
        <v>105</v>
      </c>
      <c r="C142" s="25" t="n">
        <v>0.05</v>
      </c>
      <c r="D142" s="29" t="n">
        <f aca="false">$D$156*C142</f>
        <v>227.385826896552</v>
      </c>
    </row>
    <row r="143" customFormat="false" ht="13.5" hidden="false" customHeight="true" outlineLevel="0" collapsed="false">
      <c r="A143" s="35" t="s">
        <v>56</v>
      </c>
      <c r="B143" s="35"/>
      <c r="C143" s="36" t="n">
        <f aca="false">(1+C135)*(1+C134)/(1-C136)-1</f>
        <v>0.218390804597701</v>
      </c>
      <c r="D143" s="23" t="n">
        <f aca="false">SUM(D134:D136)</f>
        <v>815.156737931035</v>
      </c>
    </row>
    <row r="146" customFormat="false" ht="15" hidden="false" customHeight="false" outlineLevel="0" collapsed="false">
      <c r="A146" s="4" t="s">
        <v>106</v>
      </c>
      <c r="B146" s="4"/>
      <c r="C146" s="4"/>
      <c r="D146" s="4"/>
    </row>
    <row r="148" customFormat="false" ht="12.75" hidden="false" customHeight="true" outlineLevel="0" collapsed="false">
      <c r="A148" s="15"/>
      <c r="B148" s="15" t="s">
        <v>107</v>
      </c>
      <c r="C148" s="15"/>
      <c r="D148" s="15" t="s">
        <v>26</v>
      </c>
    </row>
    <row r="149" customFormat="false" ht="12.75" hidden="false" customHeight="true" outlineLevel="0" collapsed="false">
      <c r="A149" s="15" t="s">
        <v>2</v>
      </c>
      <c r="B149" s="16" t="s">
        <v>24</v>
      </c>
      <c r="C149" s="16"/>
      <c r="D149" s="37" t="n">
        <f aca="false">D33</f>
        <v>1658.67</v>
      </c>
    </row>
    <row r="150" customFormat="false" ht="12.75" hidden="false" customHeight="true" outlineLevel="0" collapsed="false">
      <c r="A150" s="15" t="s">
        <v>4</v>
      </c>
      <c r="B150" s="16" t="s">
        <v>36</v>
      </c>
      <c r="C150" s="16"/>
      <c r="D150" s="37" t="n">
        <f aca="false">D76</f>
        <v>1894.6198</v>
      </c>
    </row>
    <row r="151" customFormat="false" ht="12.75" hidden="false" customHeight="true" outlineLevel="0" collapsed="false">
      <c r="A151" s="15" t="s">
        <v>6</v>
      </c>
      <c r="B151" s="16" t="s">
        <v>65</v>
      </c>
      <c r="C151" s="16"/>
      <c r="D151" s="37" t="n">
        <f aca="false">D88</f>
        <v>102.14</v>
      </c>
    </row>
    <row r="152" customFormat="false" ht="12.75" hidden="false" customHeight="true" outlineLevel="0" collapsed="false">
      <c r="A152" s="15" t="s">
        <v>8</v>
      </c>
      <c r="B152" s="16" t="s">
        <v>73</v>
      </c>
      <c r="C152" s="16"/>
      <c r="D152" s="37" t="n">
        <f aca="false">D118</f>
        <v>72.6</v>
      </c>
    </row>
    <row r="153" customFormat="false" ht="12.75" hidden="false" customHeight="true" outlineLevel="0" collapsed="false">
      <c r="A153" s="15" t="s">
        <v>31</v>
      </c>
      <c r="B153" s="16" t="s">
        <v>89</v>
      </c>
      <c r="C153" s="16"/>
      <c r="D153" s="37" t="n">
        <f aca="false">D128</f>
        <v>4.53</v>
      </c>
    </row>
    <row r="154" customFormat="false" ht="12.75" hidden="false" customHeight="true" outlineLevel="0" collapsed="false">
      <c r="A154" s="15" t="s">
        <v>108</v>
      </c>
      <c r="B154" s="15"/>
      <c r="C154" s="15"/>
      <c r="D154" s="38" t="n">
        <f aca="false">SUM(D149:D153)</f>
        <v>3732.5598</v>
      </c>
    </row>
    <row r="155" customFormat="false" ht="12.75" hidden="false" customHeight="true" outlineLevel="0" collapsed="false">
      <c r="A155" s="15" t="s">
        <v>51</v>
      </c>
      <c r="B155" s="16" t="s">
        <v>109</v>
      </c>
      <c r="C155" s="16"/>
      <c r="D155" s="39" t="n">
        <f aca="false">D143</f>
        <v>815.156737931035</v>
      </c>
    </row>
    <row r="156" customFormat="false" ht="12.75" hidden="false" customHeight="true" outlineLevel="0" collapsed="false">
      <c r="A156" s="15" t="s">
        <v>110</v>
      </c>
      <c r="B156" s="15"/>
      <c r="C156" s="15"/>
      <c r="D156" s="38" t="n">
        <f aca="false">SUM(D154:D155)</f>
        <v>4547.71653793104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B151:C151"/>
    <mergeCell ref="B152:C152"/>
    <mergeCell ref="B153:C153"/>
    <mergeCell ref="A154:C154"/>
    <mergeCell ref="B155:C155"/>
    <mergeCell ref="A156:C156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F156"/>
  <sheetViews>
    <sheetView showFormulas="false" showGridLines="true" showRowColHeaders="true" showZeros="true" rightToLeft="false" tabSelected="false" showOutlineSymbols="true" defaultGridColor="true" view="normal" topLeftCell="A117" colorId="64" zoomScale="115" zoomScaleNormal="115" zoomScalePageLayoutView="100" workbookViewId="0">
      <selection pane="topLeft" activeCell="A14" activeCellId="0" sqref="A14"/>
    </sheetView>
  </sheetViews>
  <sheetFormatPr defaultColWidth="9.13671875" defaultRowHeight="15" zeroHeight="false" outlineLevelRow="0" outlineLevelCol="0"/>
  <cols>
    <col collapsed="false" customWidth="false" hidden="false" outlineLevel="0" max="1" min="1" style="1" width="9.13"/>
    <col collapsed="false" customWidth="true" hidden="false" outlineLevel="0" max="2" min="2" style="1" width="60.29"/>
    <col collapsed="false" customWidth="true" hidden="false" outlineLevel="0" max="3" min="3" style="1" width="18"/>
    <col collapsed="false" customWidth="true" hidden="false" outlineLevel="0" max="4" min="4" style="1" width="21.43"/>
    <col collapsed="false" customWidth="true" hidden="false" outlineLevel="0" max="5" min="5" style="1" width="12.71"/>
    <col collapsed="false" customWidth="true" hidden="false" outlineLevel="0" max="6" min="6" style="1" width="11.99"/>
    <col collapsed="false" customWidth="true" hidden="false" outlineLevel="0" max="7" min="7" style="1" width="15.15"/>
    <col collapsed="false" customWidth="false" hidden="false" outlineLevel="0" max="1024" min="8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</row>
    <row r="2" customFormat="false" ht="15.75" hidden="false" customHeight="false" outlineLevel="0" collapsed="false">
      <c r="A2" s="3"/>
      <c r="B2" s="3"/>
      <c r="C2" s="3"/>
      <c r="D2" s="3"/>
    </row>
    <row r="3" customFormat="false" ht="15" hidden="false" customHeight="false" outlineLevel="0" collapsed="false">
      <c r="A3" s="4" t="s">
        <v>1</v>
      </c>
      <c r="B3" s="4"/>
      <c r="C3" s="4"/>
      <c r="D3" s="4"/>
    </row>
    <row r="4" customFormat="false" ht="15" hidden="false" customHeight="false" outlineLevel="0" collapsed="false">
      <c r="A4" s="5"/>
      <c r="B4" s="5"/>
      <c r="C4" s="5"/>
      <c r="D4" s="5"/>
    </row>
    <row r="5" customFormat="false" ht="15" hidden="false" customHeight="false" outlineLevel="0" collapsed="false">
      <c r="A5" s="6" t="s">
        <v>2</v>
      </c>
      <c r="B5" s="7" t="s">
        <v>3</v>
      </c>
      <c r="C5" s="8"/>
      <c r="D5" s="9"/>
    </row>
    <row r="6" customFormat="false" ht="15" hidden="false" customHeight="false" outlineLevel="0" collapsed="false">
      <c r="A6" s="6" t="s">
        <v>4</v>
      </c>
      <c r="B6" s="7" t="s">
        <v>5</v>
      </c>
      <c r="C6" s="8"/>
      <c r="D6" s="9"/>
    </row>
    <row r="7" customFormat="false" ht="15" hidden="false" customHeight="false" outlineLevel="0" collapsed="false">
      <c r="A7" s="6" t="s">
        <v>6</v>
      </c>
      <c r="B7" s="7" t="s">
        <v>7</v>
      </c>
      <c r="C7" s="8"/>
      <c r="D7" s="9"/>
    </row>
    <row r="8" customFormat="false" ht="15" hidden="false" customHeight="false" outlineLevel="0" collapsed="false">
      <c r="A8" s="6" t="s">
        <v>8</v>
      </c>
      <c r="B8" s="7" t="s">
        <v>9</v>
      </c>
      <c r="C8" s="8"/>
      <c r="D8" s="9"/>
    </row>
    <row r="10" customFormat="false" ht="15" hidden="false" customHeight="false" outlineLevel="0" collapsed="false">
      <c r="A10" s="4" t="s">
        <v>10</v>
      </c>
      <c r="B10" s="4"/>
      <c r="C10" s="4"/>
      <c r="D10" s="4"/>
    </row>
    <row r="11" customFormat="false" ht="15" hidden="false" customHeight="false" outlineLevel="0" collapsed="false">
      <c r="A11" s="5"/>
      <c r="B11" s="5"/>
      <c r="C11" s="5"/>
      <c r="D11" s="5"/>
    </row>
    <row r="12" customFormat="false" ht="38.25" hidden="false" customHeight="true" outlineLevel="0" collapsed="false">
      <c r="A12" s="10" t="s">
        <v>11</v>
      </c>
      <c r="B12" s="10"/>
      <c r="C12" s="10" t="s">
        <v>12</v>
      </c>
      <c r="D12" s="11" t="s">
        <v>13</v>
      </c>
    </row>
    <row r="13" customFormat="false" ht="15" hidden="false" customHeight="false" outlineLevel="0" collapsed="false">
      <c r="A13" s="13" t="s">
        <v>115</v>
      </c>
      <c r="B13" s="13"/>
      <c r="C13" s="9" t="s">
        <v>15</v>
      </c>
      <c r="D13" s="9" t="n">
        <v>1</v>
      </c>
    </row>
    <row r="15" customFormat="false" ht="15" hidden="false" customHeight="false" outlineLevel="0" collapsed="false">
      <c r="A15" s="4" t="s">
        <v>16</v>
      </c>
      <c r="B15" s="4"/>
      <c r="C15" s="4"/>
      <c r="D15" s="4"/>
    </row>
    <row r="16" customFormat="false" ht="15" hidden="false" customHeight="false" outlineLevel="0" collapsed="false">
      <c r="A16" s="5"/>
      <c r="B16" s="5"/>
      <c r="C16" s="5"/>
      <c r="D16" s="5"/>
    </row>
    <row r="17" customFormat="false" ht="15" hidden="false" customHeight="false" outlineLevel="0" collapsed="false">
      <c r="A17" s="6" t="n">
        <v>1</v>
      </c>
      <c r="B17" s="6" t="s">
        <v>17</v>
      </c>
      <c r="C17" s="13" t="s">
        <v>116</v>
      </c>
      <c r="D17" s="13"/>
    </row>
    <row r="18" customFormat="false" ht="15" hidden="false" customHeight="false" outlineLevel="0" collapsed="false">
      <c r="A18" s="6" t="n">
        <v>2</v>
      </c>
      <c r="B18" s="6" t="s">
        <v>19</v>
      </c>
      <c r="C18" s="13" t="s">
        <v>117</v>
      </c>
      <c r="D18" s="13"/>
    </row>
    <row r="19" customFormat="false" ht="15" hidden="false" customHeight="false" outlineLevel="0" collapsed="false">
      <c r="A19" s="6" t="n">
        <v>3</v>
      </c>
      <c r="B19" s="6" t="s">
        <v>21</v>
      </c>
      <c r="C19" s="14" t="n">
        <v>1100</v>
      </c>
      <c r="D19" s="14"/>
    </row>
    <row r="20" customFormat="false" ht="15" hidden="false" customHeight="false" outlineLevel="0" collapsed="false">
      <c r="A20" s="6" t="n">
        <v>4</v>
      </c>
      <c r="B20" s="6" t="s">
        <v>22</v>
      </c>
      <c r="C20" s="13"/>
      <c r="D20" s="13"/>
    </row>
    <row r="21" customFormat="false" ht="15" hidden="false" customHeight="false" outlineLevel="0" collapsed="false">
      <c r="A21" s="6" t="n">
        <v>5</v>
      </c>
      <c r="B21" s="6" t="s">
        <v>23</v>
      </c>
      <c r="C21" s="13"/>
      <c r="D21" s="13"/>
    </row>
    <row r="23" customFormat="false" ht="15" hidden="false" customHeight="false" outlineLevel="0" collapsed="false">
      <c r="A23" s="4" t="s">
        <v>24</v>
      </c>
      <c r="B23" s="4"/>
      <c r="C23" s="4"/>
      <c r="D23" s="4"/>
    </row>
    <row r="25" customFormat="false" ht="12.75" hidden="false" customHeight="true" outlineLevel="0" collapsed="false">
      <c r="A25" s="15" t="n">
        <v>1</v>
      </c>
      <c r="B25" s="15" t="s">
        <v>25</v>
      </c>
      <c r="C25" s="15"/>
      <c r="D25" s="15" t="s">
        <v>26</v>
      </c>
    </row>
    <row r="26" customFormat="false" ht="12.75" hidden="false" customHeight="true" outlineLevel="0" collapsed="false">
      <c r="A26" s="10" t="s">
        <v>2</v>
      </c>
      <c r="B26" s="16" t="s">
        <v>27</v>
      </c>
      <c r="C26" s="16"/>
      <c r="D26" s="17" t="n">
        <v>2729.67</v>
      </c>
    </row>
    <row r="27" customFormat="false" ht="12.75" hidden="false" customHeight="true" outlineLevel="0" collapsed="false">
      <c r="A27" s="10" t="s">
        <v>4</v>
      </c>
      <c r="B27" s="16" t="s">
        <v>28</v>
      </c>
      <c r="C27" s="16"/>
      <c r="D27" s="17"/>
    </row>
    <row r="28" customFormat="false" ht="12.75" hidden="false" customHeight="true" outlineLevel="0" collapsed="false">
      <c r="A28" s="10" t="s">
        <v>6</v>
      </c>
      <c r="B28" s="16" t="s">
        <v>29</v>
      </c>
      <c r="C28" s="16"/>
      <c r="D28" s="17"/>
    </row>
    <row r="29" customFormat="false" ht="12.75" hidden="false" customHeight="true" outlineLevel="0" collapsed="false">
      <c r="A29" s="10" t="s">
        <v>8</v>
      </c>
      <c r="B29" s="16" t="s">
        <v>30</v>
      </c>
      <c r="C29" s="16"/>
      <c r="D29" s="17"/>
    </row>
    <row r="30" customFormat="false" ht="12.75" hidden="false" customHeight="true" outlineLevel="0" collapsed="false">
      <c r="A30" s="10" t="s">
        <v>31</v>
      </c>
      <c r="B30" s="16" t="s">
        <v>32</v>
      </c>
      <c r="C30" s="16"/>
      <c r="D30" s="17"/>
    </row>
    <row r="31" customFormat="false" ht="15" hidden="false" customHeight="false" outlineLevel="0" collapsed="false">
      <c r="A31" s="10"/>
      <c r="B31" s="16"/>
      <c r="C31" s="16"/>
      <c r="D31" s="17"/>
    </row>
    <row r="32" customFormat="false" ht="12.75" hidden="false" customHeight="true" outlineLevel="0" collapsed="false">
      <c r="A32" s="10" t="s">
        <v>33</v>
      </c>
      <c r="B32" s="16" t="s">
        <v>34</v>
      </c>
      <c r="C32" s="16"/>
      <c r="D32" s="17"/>
    </row>
    <row r="33" customFormat="false" ht="12.75" hidden="false" customHeight="true" outlineLevel="0" collapsed="false">
      <c r="A33" s="15" t="s">
        <v>35</v>
      </c>
      <c r="B33" s="15"/>
      <c r="C33" s="15"/>
      <c r="D33" s="18" t="n">
        <f aca="false">SUM(D26:D32)</f>
        <v>2729.67</v>
      </c>
    </row>
    <row r="36" customFormat="false" ht="15" hidden="false" customHeight="false" outlineLevel="0" collapsed="false">
      <c r="A36" s="4" t="s">
        <v>36</v>
      </c>
      <c r="B36" s="4"/>
      <c r="C36" s="4"/>
      <c r="D36" s="4"/>
    </row>
    <row r="37" customFormat="false" ht="15" hidden="false" customHeight="false" outlineLevel="0" collapsed="false">
      <c r="A37" s="19"/>
    </row>
    <row r="38" customFormat="false" ht="15" hidden="false" customHeight="false" outlineLevel="0" collapsed="false">
      <c r="A38" s="20" t="s">
        <v>37</v>
      </c>
      <c r="B38" s="20"/>
      <c r="C38" s="20"/>
      <c r="D38" s="20"/>
    </row>
    <row r="40" customFormat="false" ht="12.75" hidden="false" customHeight="true" outlineLevel="0" collapsed="false">
      <c r="A40" s="15" t="s">
        <v>38</v>
      </c>
      <c r="B40" s="15" t="s">
        <v>39</v>
      </c>
      <c r="C40" s="15"/>
      <c r="D40" s="15" t="s">
        <v>26</v>
      </c>
    </row>
    <row r="41" customFormat="false" ht="15" hidden="false" customHeight="false" outlineLevel="0" collapsed="false">
      <c r="A41" s="10" t="s">
        <v>2</v>
      </c>
      <c r="B41" s="16" t="s">
        <v>40</v>
      </c>
      <c r="C41" s="21" t="n">
        <f aca="false">TRUNC(1/12,4)</f>
        <v>0.0833</v>
      </c>
      <c r="D41" s="17" t="n">
        <f aca="false">TRUNC($D$33*C41,2)</f>
        <v>227.38</v>
      </c>
    </row>
    <row r="42" customFormat="false" ht="15" hidden="false" customHeight="false" outlineLevel="0" collapsed="false">
      <c r="A42" s="10" t="s">
        <v>4</v>
      </c>
      <c r="B42" s="16" t="s">
        <v>41</v>
      </c>
      <c r="C42" s="21" t="n">
        <f aca="false">TRUNC(((1+1/3)/12),4)</f>
        <v>0.1111</v>
      </c>
      <c r="D42" s="17" t="n">
        <f aca="false">TRUNC($D$33*C42,2)</f>
        <v>303.26</v>
      </c>
    </row>
    <row r="43" customFormat="false" ht="12.75" hidden="false" customHeight="true" outlineLevel="0" collapsed="false">
      <c r="A43" s="15" t="s">
        <v>35</v>
      </c>
      <c r="B43" s="15"/>
      <c r="C43" s="22" t="n">
        <f aca="false">SUM(C41:C42)</f>
        <v>0.1944</v>
      </c>
      <c r="D43" s="23" t="n">
        <f aca="false">SUM(D41:D42)</f>
        <v>530.64</v>
      </c>
    </row>
    <row r="46" customFormat="false" ht="12.75" hidden="false" customHeight="true" outlineLevel="0" collapsed="false">
      <c r="A46" s="24" t="s">
        <v>42</v>
      </c>
      <c r="B46" s="24"/>
      <c r="C46" s="24"/>
      <c r="D46" s="24"/>
    </row>
    <row r="48" customFormat="false" ht="15" hidden="false" customHeight="false" outlineLevel="0" collapsed="false">
      <c r="A48" s="15" t="s">
        <v>43</v>
      </c>
      <c r="B48" s="15" t="s">
        <v>44</v>
      </c>
      <c r="C48" s="15" t="s">
        <v>45</v>
      </c>
      <c r="D48" s="15" t="s">
        <v>26</v>
      </c>
    </row>
    <row r="49" customFormat="false" ht="15" hidden="false" customHeight="false" outlineLevel="0" collapsed="false">
      <c r="A49" s="10" t="s">
        <v>2</v>
      </c>
      <c r="B49" s="16" t="s">
        <v>46</v>
      </c>
      <c r="C49" s="25" t="n">
        <v>0.2</v>
      </c>
      <c r="D49" s="17" t="n">
        <f aca="false">TRUNC(($D$33+$D$43)*C49,2)</f>
        <v>652.06</v>
      </c>
    </row>
    <row r="50" customFormat="false" ht="15" hidden="false" customHeight="false" outlineLevel="0" collapsed="false">
      <c r="A50" s="10" t="s">
        <v>4</v>
      </c>
      <c r="B50" s="16" t="s">
        <v>47</v>
      </c>
      <c r="C50" s="25" t="n">
        <v>0.025</v>
      </c>
      <c r="D50" s="17" t="n">
        <f aca="false">TRUNC(($D$33+$D$43)*C50,2)</f>
        <v>81.5</v>
      </c>
    </row>
    <row r="51" customFormat="false" ht="15" hidden="false" customHeight="false" outlineLevel="0" collapsed="false">
      <c r="A51" s="10" t="s">
        <v>6</v>
      </c>
      <c r="B51" s="16" t="s">
        <v>48</v>
      </c>
      <c r="C51" s="26" t="n">
        <v>0.03</v>
      </c>
      <c r="D51" s="17" t="n">
        <f aca="false">TRUNC(($D$33+$D$43)*C51,2)</f>
        <v>97.8</v>
      </c>
    </row>
    <row r="52" customFormat="false" ht="15" hidden="false" customHeight="false" outlineLevel="0" collapsed="false">
      <c r="A52" s="10" t="s">
        <v>8</v>
      </c>
      <c r="B52" s="16" t="s">
        <v>49</v>
      </c>
      <c r="C52" s="25" t="n">
        <v>0.015</v>
      </c>
      <c r="D52" s="17" t="n">
        <f aca="false">TRUNC(($D$33+$D$43)*C52,2)</f>
        <v>48.9</v>
      </c>
    </row>
    <row r="53" customFormat="false" ht="15" hidden="false" customHeight="false" outlineLevel="0" collapsed="false">
      <c r="A53" s="10" t="s">
        <v>31</v>
      </c>
      <c r="B53" s="16" t="s">
        <v>50</v>
      </c>
      <c r="C53" s="25" t="n">
        <v>0.01</v>
      </c>
      <c r="D53" s="17" t="n">
        <f aca="false">TRUNC(($D$33+$D$43)*C53,2)</f>
        <v>32.6</v>
      </c>
    </row>
    <row r="54" customFormat="false" ht="15" hidden="false" customHeight="false" outlineLevel="0" collapsed="false">
      <c r="A54" s="10" t="s">
        <v>51</v>
      </c>
      <c r="B54" s="16" t="s">
        <v>52</v>
      </c>
      <c r="C54" s="25" t="n">
        <v>0.006</v>
      </c>
      <c r="D54" s="17" t="n">
        <f aca="false">TRUNC(($D$33+$D$43)*C54,2)</f>
        <v>19.56</v>
      </c>
    </row>
    <row r="55" customFormat="false" ht="15" hidden="false" customHeight="false" outlineLevel="0" collapsed="false">
      <c r="A55" s="10" t="s">
        <v>33</v>
      </c>
      <c r="B55" s="16" t="s">
        <v>53</v>
      </c>
      <c r="C55" s="25" t="n">
        <v>0.002</v>
      </c>
      <c r="D55" s="17" t="n">
        <f aca="false">TRUNC(($D$33+$D$43)*C55,2)</f>
        <v>6.52</v>
      </c>
    </row>
    <row r="56" customFormat="false" ht="15" hidden="false" customHeight="false" outlineLevel="0" collapsed="false">
      <c r="A56" s="10" t="s">
        <v>54</v>
      </c>
      <c r="B56" s="16" t="s">
        <v>55</v>
      </c>
      <c r="C56" s="25" t="n">
        <v>0.08</v>
      </c>
      <c r="D56" s="17" t="n">
        <f aca="false">TRUNC(($D$33+$D$43)*C56,2)</f>
        <v>260.82</v>
      </c>
    </row>
    <row r="57" customFormat="false" ht="12.75" hidden="false" customHeight="true" outlineLevel="0" collapsed="false">
      <c r="A57" s="15" t="s">
        <v>56</v>
      </c>
      <c r="B57" s="15"/>
      <c r="C57" s="27" t="n">
        <f aca="false">SUM(C49:C56)</f>
        <v>0.368</v>
      </c>
      <c r="D57" s="23" t="n">
        <f aca="false">SUM(D49:D56)</f>
        <v>1199.76</v>
      </c>
    </row>
    <row r="60" customFormat="false" ht="15" hidden="false" customHeight="false" outlineLevel="0" collapsed="false">
      <c r="A60" s="20" t="s">
        <v>57</v>
      </c>
      <c r="B60" s="20"/>
      <c r="C60" s="20"/>
      <c r="D60" s="20"/>
    </row>
    <row r="62" customFormat="false" ht="12.75" hidden="false" customHeight="true" outlineLevel="0" collapsed="false">
      <c r="A62" s="15" t="s">
        <v>58</v>
      </c>
      <c r="B62" s="28" t="s">
        <v>59</v>
      </c>
      <c r="C62" s="28"/>
      <c r="D62" s="15" t="s">
        <v>26</v>
      </c>
    </row>
    <row r="63" customFormat="false" ht="12.75" hidden="false" customHeight="true" outlineLevel="0" collapsed="false">
      <c r="A63" s="10" t="s">
        <v>2</v>
      </c>
      <c r="B63" s="16" t="s">
        <v>60</v>
      </c>
      <c r="C63" s="16"/>
      <c r="D63" s="17" t="n">
        <f aca="false">IF((23*2*4.4)-(D26*0.06)&lt;0,0,(23*2*4.4)-(D26*0.06))</f>
        <v>38.6198</v>
      </c>
    </row>
    <row r="64" customFormat="false" ht="12.75" hidden="false" customHeight="true" outlineLevel="0" collapsed="false">
      <c r="A64" s="10" t="s">
        <v>4</v>
      </c>
      <c r="B64" s="16" t="s">
        <v>61</v>
      </c>
      <c r="C64" s="16"/>
      <c r="D64" s="17" t="n">
        <f aca="false">23*(29-2.9)</f>
        <v>600.3</v>
      </c>
    </row>
    <row r="65" customFormat="false" ht="12.75" hidden="false" customHeight="true" outlineLevel="0" collapsed="false">
      <c r="A65" s="10" t="s">
        <v>6</v>
      </c>
      <c r="B65" s="16" t="s">
        <v>62</v>
      </c>
      <c r="C65" s="16"/>
      <c r="D65" s="17" t="n">
        <f aca="false">200*0.7</f>
        <v>140</v>
      </c>
    </row>
    <row r="66" customFormat="false" ht="12.75" hidden="false" customHeight="true" outlineLevel="0" collapsed="false">
      <c r="A66" s="10" t="s">
        <v>8</v>
      </c>
      <c r="B66" s="16" t="s">
        <v>34</v>
      </c>
      <c r="C66" s="16"/>
      <c r="D66" s="17"/>
    </row>
    <row r="67" customFormat="false" ht="12.75" hidden="false" customHeight="true" outlineLevel="0" collapsed="false">
      <c r="A67" s="15" t="s">
        <v>35</v>
      </c>
      <c r="B67" s="15"/>
      <c r="C67" s="15"/>
      <c r="D67" s="23" t="n">
        <f aca="false">SUM(D63:D66)</f>
        <v>778.9198</v>
      </c>
    </row>
    <row r="70" customFormat="false" ht="15" hidden="false" customHeight="false" outlineLevel="0" collapsed="false">
      <c r="A70" s="20" t="s">
        <v>63</v>
      </c>
      <c r="B70" s="20"/>
      <c r="C70" s="20"/>
      <c r="D70" s="20"/>
    </row>
    <row r="72" customFormat="false" ht="12.75" hidden="false" customHeight="true" outlineLevel="0" collapsed="false">
      <c r="A72" s="15" t="n">
        <v>2</v>
      </c>
      <c r="B72" s="28" t="s">
        <v>64</v>
      </c>
      <c r="C72" s="28"/>
      <c r="D72" s="15" t="s">
        <v>26</v>
      </c>
    </row>
    <row r="73" customFormat="false" ht="12.75" hidden="false" customHeight="true" outlineLevel="0" collapsed="false">
      <c r="A73" s="10" t="s">
        <v>38</v>
      </c>
      <c r="B73" s="16" t="s">
        <v>39</v>
      </c>
      <c r="C73" s="16"/>
      <c r="D73" s="29" t="n">
        <f aca="false">D43</f>
        <v>530.64</v>
      </c>
    </row>
    <row r="74" customFormat="false" ht="12.75" hidden="false" customHeight="true" outlineLevel="0" collapsed="false">
      <c r="A74" s="10" t="s">
        <v>43</v>
      </c>
      <c r="B74" s="16" t="s">
        <v>44</v>
      </c>
      <c r="C74" s="16"/>
      <c r="D74" s="29" t="n">
        <f aca="false">D57</f>
        <v>1199.76</v>
      </c>
    </row>
    <row r="75" customFormat="false" ht="12.75" hidden="false" customHeight="true" outlineLevel="0" collapsed="false">
      <c r="A75" s="10" t="s">
        <v>58</v>
      </c>
      <c r="B75" s="16" t="s">
        <v>59</v>
      </c>
      <c r="C75" s="16"/>
      <c r="D75" s="29" t="n">
        <f aca="false">D67</f>
        <v>778.9198</v>
      </c>
    </row>
    <row r="76" customFormat="false" ht="12.75" hidden="false" customHeight="true" outlineLevel="0" collapsed="false">
      <c r="A76" s="15" t="s">
        <v>35</v>
      </c>
      <c r="B76" s="15"/>
      <c r="C76" s="15"/>
      <c r="D76" s="23" t="n">
        <f aca="false">SUM(D73:D75)</f>
        <v>2509.3198</v>
      </c>
    </row>
    <row r="77" customFormat="false" ht="15" hidden="false" customHeight="false" outlineLevel="0" collapsed="false">
      <c r="A77" s="30"/>
      <c r="E77" s="31"/>
    </row>
    <row r="79" customFormat="false" ht="15" hidden="false" customHeight="false" outlineLevel="0" collapsed="false">
      <c r="A79" s="4" t="s">
        <v>65</v>
      </c>
      <c r="B79" s="4"/>
      <c r="C79" s="4"/>
      <c r="D79" s="4"/>
      <c r="E79" s="32"/>
    </row>
    <row r="80" customFormat="false" ht="12.75" hidden="false" customHeight="true" outlineLevel="0" collapsed="false">
      <c r="E80" s="31"/>
    </row>
    <row r="81" customFormat="false" ht="12.75" hidden="false" customHeight="true" outlineLevel="0" collapsed="false">
      <c r="A81" s="15" t="n">
        <v>3</v>
      </c>
      <c r="B81" s="28" t="s">
        <v>66</v>
      </c>
      <c r="C81" s="28"/>
      <c r="D81" s="15" t="s">
        <v>26</v>
      </c>
    </row>
    <row r="82" customFormat="false" ht="15" hidden="false" customHeight="false" outlineLevel="0" collapsed="false">
      <c r="A82" s="10" t="s">
        <v>2</v>
      </c>
      <c r="B82" s="33" t="s">
        <v>67</v>
      </c>
      <c r="C82" s="25" t="n">
        <f aca="false">TRUNC(((1/12)*5%),4)</f>
        <v>0.0041</v>
      </c>
      <c r="D82" s="17" t="n">
        <f aca="false">TRUNC($D$33*C82,2)</f>
        <v>11.19</v>
      </c>
    </row>
    <row r="83" customFormat="false" ht="15" hidden="false" customHeight="false" outlineLevel="0" collapsed="false">
      <c r="A83" s="10" t="s">
        <v>4</v>
      </c>
      <c r="B83" s="33" t="s">
        <v>68</v>
      </c>
      <c r="C83" s="25" t="n">
        <v>0.08</v>
      </c>
      <c r="D83" s="17" t="n">
        <f aca="false">TRUNC(D82*C83,2)</f>
        <v>0.89</v>
      </c>
    </row>
    <row r="84" customFormat="false" ht="15" hidden="false" customHeight="false" outlineLevel="0" collapsed="false">
      <c r="A84" s="10" t="s">
        <v>6</v>
      </c>
      <c r="B84" s="33" t="s">
        <v>69</v>
      </c>
      <c r="C84" s="25" t="n">
        <f aca="false">TRUNC(8%*5%*40%,4)</f>
        <v>0.0016</v>
      </c>
      <c r="D84" s="17" t="n">
        <f aca="false">TRUNC($D$33*C84,2)</f>
        <v>4.36</v>
      </c>
    </row>
    <row r="85" customFormat="false" ht="15" hidden="false" customHeight="false" outlineLevel="0" collapsed="false">
      <c r="A85" s="10" t="s">
        <v>8</v>
      </c>
      <c r="B85" s="33" t="s">
        <v>70</v>
      </c>
      <c r="C85" s="25" t="n">
        <f aca="false">TRUNC(((7/30)/12)*95%,4)</f>
        <v>0.0184</v>
      </c>
      <c r="D85" s="17" t="n">
        <f aca="false">TRUNC($D$33*C85,2)</f>
        <v>50.22</v>
      </c>
    </row>
    <row r="86" customFormat="false" ht="25.5" hidden="false" customHeight="false" outlineLevel="0" collapsed="false">
      <c r="A86" s="10" t="s">
        <v>31</v>
      </c>
      <c r="B86" s="33" t="s">
        <v>71</v>
      </c>
      <c r="C86" s="25" t="n">
        <f aca="false">C57</f>
        <v>0.368</v>
      </c>
      <c r="D86" s="17" t="n">
        <f aca="false">TRUNC(D85*C86,2)</f>
        <v>18.48</v>
      </c>
    </row>
    <row r="87" customFormat="false" ht="15" hidden="false" customHeight="false" outlineLevel="0" collapsed="false">
      <c r="A87" s="10" t="s">
        <v>51</v>
      </c>
      <c r="B87" s="33" t="s">
        <v>72</v>
      </c>
      <c r="C87" s="25" t="n">
        <f aca="false">TRUNC(8%*95%*40%,4)</f>
        <v>0.0304</v>
      </c>
      <c r="D87" s="17" t="n">
        <f aca="false">TRUNC($D$33*C87,2)</f>
        <v>82.98</v>
      </c>
    </row>
    <row r="88" customFormat="false" ht="12.75" hidden="false" customHeight="true" outlineLevel="0" collapsed="false">
      <c r="A88" s="15" t="s">
        <v>35</v>
      </c>
      <c r="B88" s="15"/>
      <c r="C88" s="15"/>
      <c r="D88" s="23" t="n">
        <f aca="false">SUM(D82:D87)</f>
        <v>168.12</v>
      </c>
    </row>
    <row r="91" customFormat="false" ht="15" hidden="false" customHeight="false" outlineLevel="0" collapsed="false">
      <c r="A91" s="4" t="s">
        <v>73</v>
      </c>
      <c r="B91" s="4"/>
      <c r="C91" s="4"/>
      <c r="D91" s="4"/>
    </row>
    <row r="94" customFormat="false" ht="15" hidden="false" customHeight="false" outlineLevel="0" collapsed="false">
      <c r="A94" s="20" t="s">
        <v>74</v>
      </c>
      <c r="B94" s="20"/>
      <c r="C94" s="20"/>
      <c r="D94" s="20"/>
    </row>
    <row r="95" customFormat="false" ht="15" hidden="false" customHeight="false" outlineLevel="0" collapsed="false">
      <c r="A95" s="19"/>
    </row>
    <row r="96" customFormat="false" ht="12.75" hidden="false" customHeight="true" outlineLevel="0" collapsed="false">
      <c r="A96" s="15" t="s">
        <v>75</v>
      </c>
      <c r="B96" s="28" t="s">
        <v>76</v>
      </c>
      <c r="C96" s="28"/>
      <c r="D96" s="15" t="s">
        <v>26</v>
      </c>
    </row>
    <row r="97" customFormat="false" ht="15" hidden="false" customHeight="false" outlineLevel="0" collapsed="false">
      <c r="A97" s="10" t="s">
        <v>2</v>
      </c>
      <c r="B97" s="16" t="s">
        <v>77</v>
      </c>
      <c r="C97" s="25" t="n">
        <f aca="false">TRUNC(((1+1/3)/12)/12,4)</f>
        <v>0.0092</v>
      </c>
      <c r="D97" s="17" t="n">
        <f aca="false">TRUNC(($D$33+$D$76+$D$88)*C97,2)</f>
        <v>49.74</v>
      </c>
    </row>
    <row r="98" customFormat="false" ht="15" hidden="false" customHeight="false" outlineLevel="0" collapsed="false">
      <c r="A98" s="10" t="s">
        <v>4</v>
      </c>
      <c r="B98" s="16" t="s">
        <v>78</v>
      </c>
      <c r="C98" s="25" t="n">
        <f aca="false">TRUNC(((2/30)/12),4)</f>
        <v>0.0055</v>
      </c>
      <c r="D98" s="17" t="n">
        <f aca="false">TRUNC(($D$33+$D$76+$D$88)*C98,2)</f>
        <v>29.73</v>
      </c>
    </row>
    <row r="99" customFormat="false" ht="15" hidden="false" customHeight="false" outlineLevel="0" collapsed="false">
      <c r="A99" s="10" t="s">
        <v>6</v>
      </c>
      <c r="B99" s="16" t="s">
        <v>79</v>
      </c>
      <c r="C99" s="25" t="n">
        <f aca="false">TRUNC(((5/30)/12)*2%,4)</f>
        <v>0.0002</v>
      </c>
      <c r="D99" s="17" t="n">
        <f aca="false">TRUNC(($D$33+$D$76+$D$88)*C99,2)</f>
        <v>1.08</v>
      </c>
    </row>
    <row r="100" customFormat="false" ht="15" hidden="false" customHeight="false" outlineLevel="0" collapsed="false">
      <c r="A100" s="10" t="s">
        <v>8</v>
      </c>
      <c r="B100" s="16" t="s">
        <v>80</v>
      </c>
      <c r="C100" s="25" t="n">
        <f aca="false">TRUNC(((15/30)/12)*8%,4)</f>
        <v>0.0033</v>
      </c>
      <c r="D100" s="17" t="n">
        <f aca="false">TRUNC(($D$33+$D$76+$D$88)*C100,2)</f>
        <v>17.84</v>
      </c>
    </row>
    <row r="101" customFormat="false" ht="15" hidden="false" customHeight="false" outlineLevel="0" collapsed="false">
      <c r="A101" s="10" t="s">
        <v>31</v>
      </c>
      <c r="B101" s="16" t="s">
        <v>81</v>
      </c>
      <c r="C101" s="25" t="n">
        <f aca="false">((1+1/3)/12)*3%*(6/12)</f>
        <v>0.00166666666666667</v>
      </c>
      <c r="D101" s="17" t="n">
        <f aca="false">TRUNC(($D$33+$D$76+$D$88)*C101,2)</f>
        <v>9.01</v>
      </c>
    </row>
    <row r="102" customFormat="false" ht="15" hidden="false" customHeight="false" outlineLevel="0" collapsed="false">
      <c r="A102" s="10" t="s">
        <v>51</v>
      </c>
      <c r="B102" s="16" t="s">
        <v>82</v>
      </c>
      <c r="C102" s="25"/>
      <c r="D102" s="17" t="n">
        <f aca="false">TRUNC(($D$33+$D$76+$D$88)*C102,2)</f>
        <v>0</v>
      </c>
    </row>
    <row r="103" customFormat="false" ht="12.75" hidden="false" customHeight="true" outlineLevel="0" collapsed="false">
      <c r="A103" s="15" t="s">
        <v>56</v>
      </c>
      <c r="B103" s="15"/>
      <c r="C103" s="15"/>
      <c r="D103" s="23" t="n">
        <f aca="false">SUM(D97:D102)</f>
        <v>107.4</v>
      </c>
      <c r="E103" s="32"/>
      <c r="F103" s="32"/>
    </row>
    <row r="106" customFormat="false" ht="15" hidden="false" customHeight="false" outlineLevel="0" collapsed="false">
      <c r="A106" s="20" t="s">
        <v>83</v>
      </c>
      <c r="B106" s="20"/>
      <c r="C106" s="20"/>
      <c r="D106" s="20"/>
    </row>
    <row r="107" customFormat="false" ht="15" hidden="false" customHeight="false" outlineLevel="0" collapsed="false">
      <c r="A107" s="19"/>
    </row>
    <row r="108" customFormat="false" ht="12.75" hidden="false" customHeight="true" outlineLevel="0" collapsed="false">
      <c r="A108" s="15" t="s">
        <v>84</v>
      </c>
      <c r="B108" s="28" t="s">
        <v>85</v>
      </c>
      <c r="C108" s="28"/>
      <c r="D108" s="15" t="s">
        <v>26</v>
      </c>
    </row>
    <row r="109" customFormat="false" ht="12.75" hidden="false" customHeight="true" outlineLevel="0" collapsed="false">
      <c r="A109" s="10" t="s">
        <v>2</v>
      </c>
      <c r="B109" s="16" t="s">
        <v>86</v>
      </c>
      <c r="C109" s="16"/>
      <c r="D109" s="17" t="n">
        <f aca="false">((D33+D76+D88)/220)*22*0</f>
        <v>0</v>
      </c>
    </row>
    <row r="110" customFormat="false" ht="12.75" hidden="false" customHeight="true" outlineLevel="0" collapsed="false">
      <c r="A110" s="15" t="s">
        <v>35</v>
      </c>
      <c r="B110" s="15"/>
      <c r="C110" s="15"/>
      <c r="D110" s="23" t="n">
        <f aca="false">SUM(D109)</f>
        <v>0</v>
      </c>
    </row>
    <row r="113" customFormat="false" ht="15" hidden="false" customHeight="false" outlineLevel="0" collapsed="false">
      <c r="A113" s="20" t="s">
        <v>87</v>
      </c>
      <c r="B113" s="20"/>
      <c r="C113" s="20"/>
      <c r="D113" s="20"/>
    </row>
    <row r="114" customFormat="false" ht="15" hidden="false" customHeight="false" outlineLevel="0" collapsed="false">
      <c r="A114" s="19"/>
    </row>
    <row r="115" customFormat="false" ht="12.75" hidden="false" customHeight="true" outlineLevel="0" collapsed="false">
      <c r="A115" s="15" t="n">
        <v>4</v>
      </c>
      <c r="B115" s="15" t="s">
        <v>88</v>
      </c>
      <c r="C115" s="15"/>
      <c r="D115" s="15" t="s">
        <v>26</v>
      </c>
    </row>
    <row r="116" customFormat="false" ht="12.75" hidden="false" customHeight="true" outlineLevel="0" collapsed="false">
      <c r="A116" s="10" t="s">
        <v>75</v>
      </c>
      <c r="B116" s="16" t="s">
        <v>76</v>
      </c>
      <c r="C116" s="16"/>
      <c r="D116" s="29" t="n">
        <f aca="false">D103</f>
        <v>107.4</v>
      </c>
    </row>
    <row r="117" customFormat="false" ht="12.75" hidden="false" customHeight="true" outlineLevel="0" collapsed="false">
      <c r="A117" s="10" t="s">
        <v>84</v>
      </c>
      <c r="B117" s="16" t="s">
        <v>85</v>
      </c>
      <c r="C117" s="16"/>
      <c r="D117" s="29" t="n">
        <f aca="false">D110</f>
        <v>0</v>
      </c>
    </row>
    <row r="118" customFormat="false" ht="12.75" hidden="false" customHeight="true" outlineLevel="0" collapsed="false">
      <c r="A118" s="15" t="s">
        <v>35</v>
      </c>
      <c r="B118" s="15"/>
      <c r="C118" s="15"/>
      <c r="D118" s="23" t="n">
        <f aca="false">SUM(D116:D117)</f>
        <v>107.4</v>
      </c>
    </row>
    <row r="121" customFormat="false" ht="15" hidden="false" customHeight="false" outlineLevel="0" collapsed="false">
      <c r="A121" s="4" t="s">
        <v>89</v>
      </c>
      <c r="B121" s="4"/>
      <c r="C121" s="4"/>
      <c r="D121" s="4"/>
    </row>
    <row r="123" customFormat="false" ht="12.75" hidden="false" customHeight="true" outlineLevel="0" collapsed="false">
      <c r="A123" s="15" t="n">
        <v>5</v>
      </c>
      <c r="B123" s="34" t="s">
        <v>90</v>
      </c>
      <c r="C123" s="34"/>
      <c r="D123" s="15" t="s">
        <v>26</v>
      </c>
    </row>
    <row r="124" customFormat="false" ht="15" hidden="false" customHeight="false" outlineLevel="0" collapsed="false">
      <c r="A124" s="10" t="s">
        <v>2</v>
      </c>
      <c r="B124" s="16" t="s">
        <v>91</v>
      </c>
      <c r="C124" s="16"/>
      <c r="D124" s="17" t="n">
        <v>4.53</v>
      </c>
    </row>
    <row r="125" customFormat="false" ht="15" hidden="false" customHeight="false" outlineLevel="0" collapsed="false">
      <c r="A125" s="10" t="s">
        <v>4</v>
      </c>
      <c r="B125" s="16" t="s">
        <v>92</v>
      </c>
      <c r="C125" s="16"/>
      <c r="D125" s="17"/>
    </row>
    <row r="126" customFormat="false" ht="15" hidden="false" customHeight="false" outlineLevel="0" collapsed="false">
      <c r="A126" s="10" t="s">
        <v>6</v>
      </c>
      <c r="B126" s="16" t="s">
        <v>93</v>
      </c>
      <c r="C126" s="16"/>
      <c r="D126" s="17"/>
    </row>
    <row r="127" customFormat="false" ht="15" hidden="false" customHeight="false" outlineLevel="0" collapsed="false">
      <c r="A127" s="10" t="s">
        <v>8</v>
      </c>
      <c r="B127" s="16" t="s">
        <v>34</v>
      </c>
      <c r="C127" s="16"/>
      <c r="D127" s="17"/>
    </row>
    <row r="128" customFormat="false" ht="12.75" hidden="false" customHeight="true" outlineLevel="0" collapsed="false">
      <c r="A128" s="15" t="s">
        <v>56</v>
      </c>
      <c r="B128" s="15"/>
      <c r="C128" s="15"/>
      <c r="D128" s="18" t="n">
        <f aca="false">SUM(D124:D127)</f>
        <v>4.53</v>
      </c>
    </row>
    <row r="131" customFormat="false" ht="15" hidden="false" customHeight="false" outlineLevel="0" collapsed="false">
      <c r="A131" s="4" t="s">
        <v>95</v>
      </c>
      <c r="B131" s="4"/>
      <c r="C131" s="4"/>
      <c r="D131" s="4"/>
    </row>
    <row r="133" customFormat="false" ht="15" hidden="false" customHeight="false" outlineLevel="0" collapsed="false">
      <c r="A133" s="15" t="n">
        <v>6</v>
      </c>
      <c r="B133" s="34" t="s">
        <v>96</v>
      </c>
      <c r="C133" s="15" t="s">
        <v>45</v>
      </c>
      <c r="D133" s="15" t="s">
        <v>26</v>
      </c>
    </row>
    <row r="134" customFormat="false" ht="15" hidden="false" customHeight="false" outlineLevel="0" collapsed="false">
      <c r="A134" s="10" t="s">
        <v>2</v>
      </c>
      <c r="B134" s="16" t="s">
        <v>97</v>
      </c>
      <c r="C134" s="25" t="n">
        <v>0.05</v>
      </c>
      <c r="D134" s="29" t="n">
        <f aca="false">D154*C134</f>
        <v>275.95199</v>
      </c>
    </row>
    <row r="135" customFormat="false" ht="15" hidden="false" customHeight="false" outlineLevel="0" collapsed="false">
      <c r="A135" s="10" t="s">
        <v>4</v>
      </c>
      <c r="B135" s="16" t="s">
        <v>98</v>
      </c>
      <c r="C135" s="25" t="n">
        <v>0.06</v>
      </c>
      <c r="D135" s="17" t="n">
        <f aca="false">(D154+D134)*C135</f>
        <v>347.6995074</v>
      </c>
    </row>
    <row r="136" customFormat="false" ht="15" hidden="false" customHeight="false" outlineLevel="0" collapsed="false">
      <c r="A136" s="10" t="s">
        <v>6</v>
      </c>
      <c r="B136" s="16" t="s">
        <v>99</v>
      </c>
      <c r="C136" s="21" t="n">
        <f aca="false">SUM(C137:C142)</f>
        <v>0.0865</v>
      </c>
      <c r="D136" s="17" t="n">
        <f aca="false">(D154+D134+D135)*C136/(1-C136)</f>
        <v>581.656045128736</v>
      </c>
    </row>
    <row r="137" customFormat="false" ht="15" hidden="false" customHeight="false" outlineLevel="0" collapsed="false">
      <c r="A137" s="10"/>
      <c r="B137" s="16" t="s">
        <v>100</v>
      </c>
      <c r="C137" s="25"/>
      <c r="D137" s="29" t="n">
        <f aca="false">$D$156*C137</f>
        <v>0</v>
      </c>
    </row>
    <row r="138" customFormat="false" ht="15" hidden="false" customHeight="false" outlineLevel="0" collapsed="false">
      <c r="A138" s="10"/>
      <c r="B138" s="16" t="s">
        <v>101</v>
      </c>
      <c r="C138" s="25" t="n">
        <v>0.0065</v>
      </c>
      <c r="D138" s="29" t="n">
        <f aca="false">$D$156*C138</f>
        <v>43.7082577264368</v>
      </c>
    </row>
    <row r="139" customFormat="false" ht="15" hidden="false" customHeight="false" outlineLevel="0" collapsed="false">
      <c r="A139" s="10"/>
      <c r="B139" s="16" t="s">
        <v>102</v>
      </c>
      <c r="C139" s="25" t="n">
        <v>0.03</v>
      </c>
      <c r="D139" s="29" t="n">
        <f aca="false">$D$156*C139</f>
        <v>201.730420275862</v>
      </c>
    </row>
    <row r="140" customFormat="false" ht="15" hidden="false" customHeight="false" outlineLevel="0" collapsed="false">
      <c r="A140" s="10"/>
      <c r="B140" s="16" t="s">
        <v>103</v>
      </c>
      <c r="C140" s="10"/>
      <c r="D140" s="29" t="n">
        <f aca="false">$D$156*C140</f>
        <v>0</v>
      </c>
    </row>
    <row r="141" customFormat="false" ht="15" hidden="false" customHeight="false" outlineLevel="0" collapsed="false">
      <c r="A141" s="10"/>
      <c r="B141" s="16" t="s">
        <v>104</v>
      </c>
      <c r="C141" s="25"/>
      <c r="D141" s="29" t="n">
        <f aca="false">$D$156*C141</f>
        <v>0</v>
      </c>
    </row>
    <row r="142" customFormat="false" ht="15" hidden="false" customHeight="false" outlineLevel="0" collapsed="false">
      <c r="A142" s="10"/>
      <c r="B142" s="16" t="s">
        <v>105</v>
      </c>
      <c r="C142" s="25" t="n">
        <v>0.05</v>
      </c>
      <c r="D142" s="29" t="n">
        <f aca="false">$D$156*C142</f>
        <v>336.217367126437</v>
      </c>
    </row>
    <row r="143" customFormat="false" ht="13.5" hidden="false" customHeight="true" outlineLevel="0" collapsed="false">
      <c r="A143" s="35" t="s">
        <v>56</v>
      </c>
      <c r="B143" s="35"/>
      <c r="C143" s="36" t="n">
        <f aca="false">(1+C135)*(1+C134)/(1-C136)-1</f>
        <v>0.218390804597701</v>
      </c>
      <c r="D143" s="23" t="n">
        <f aca="false">SUM(D134:D136)</f>
        <v>1205.30754252874</v>
      </c>
    </row>
    <row r="146" customFormat="false" ht="15" hidden="false" customHeight="false" outlineLevel="0" collapsed="false">
      <c r="A146" s="4" t="s">
        <v>106</v>
      </c>
      <c r="B146" s="4"/>
      <c r="C146" s="4"/>
      <c r="D146" s="4"/>
    </row>
    <row r="148" customFormat="false" ht="12.75" hidden="false" customHeight="true" outlineLevel="0" collapsed="false">
      <c r="A148" s="15"/>
      <c r="B148" s="15" t="s">
        <v>107</v>
      </c>
      <c r="C148" s="15"/>
      <c r="D148" s="15" t="s">
        <v>26</v>
      </c>
    </row>
    <row r="149" customFormat="false" ht="12.75" hidden="false" customHeight="true" outlineLevel="0" collapsed="false">
      <c r="A149" s="15" t="s">
        <v>2</v>
      </c>
      <c r="B149" s="16" t="s">
        <v>24</v>
      </c>
      <c r="C149" s="16"/>
      <c r="D149" s="37" t="n">
        <f aca="false">D33</f>
        <v>2729.67</v>
      </c>
    </row>
    <row r="150" customFormat="false" ht="12.75" hidden="false" customHeight="true" outlineLevel="0" collapsed="false">
      <c r="A150" s="15" t="s">
        <v>4</v>
      </c>
      <c r="B150" s="16" t="s">
        <v>36</v>
      </c>
      <c r="C150" s="16"/>
      <c r="D150" s="37" t="n">
        <f aca="false">D76</f>
        <v>2509.3198</v>
      </c>
    </row>
    <row r="151" customFormat="false" ht="12.75" hidden="false" customHeight="true" outlineLevel="0" collapsed="false">
      <c r="A151" s="15" t="s">
        <v>6</v>
      </c>
      <c r="B151" s="16" t="s">
        <v>65</v>
      </c>
      <c r="C151" s="16"/>
      <c r="D151" s="37" t="n">
        <f aca="false">D88</f>
        <v>168.12</v>
      </c>
    </row>
    <row r="152" customFormat="false" ht="12.75" hidden="false" customHeight="true" outlineLevel="0" collapsed="false">
      <c r="A152" s="15" t="s">
        <v>8</v>
      </c>
      <c r="B152" s="16" t="s">
        <v>73</v>
      </c>
      <c r="C152" s="16"/>
      <c r="D152" s="37" t="n">
        <f aca="false">D118</f>
        <v>107.4</v>
      </c>
    </row>
    <row r="153" customFormat="false" ht="12.75" hidden="false" customHeight="true" outlineLevel="0" collapsed="false">
      <c r="A153" s="15" t="s">
        <v>31</v>
      </c>
      <c r="B153" s="16" t="s">
        <v>89</v>
      </c>
      <c r="C153" s="16"/>
      <c r="D153" s="37" t="n">
        <f aca="false">D128</f>
        <v>4.53</v>
      </c>
    </row>
    <row r="154" customFormat="false" ht="12.75" hidden="false" customHeight="true" outlineLevel="0" collapsed="false">
      <c r="A154" s="15" t="s">
        <v>108</v>
      </c>
      <c r="B154" s="15"/>
      <c r="C154" s="15"/>
      <c r="D154" s="38" t="n">
        <f aca="false">SUM(D149:D153)</f>
        <v>5519.0398</v>
      </c>
    </row>
    <row r="155" customFormat="false" ht="12.75" hidden="false" customHeight="true" outlineLevel="0" collapsed="false">
      <c r="A155" s="15" t="s">
        <v>51</v>
      </c>
      <c r="B155" s="16" t="s">
        <v>109</v>
      </c>
      <c r="C155" s="16"/>
      <c r="D155" s="39" t="n">
        <f aca="false">D143</f>
        <v>1205.30754252874</v>
      </c>
    </row>
    <row r="156" customFormat="false" ht="12.75" hidden="false" customHeight="true" outlineLevel="0" collapsed="false">
      <c r="A156" s="15" t="s">
        <v>110</v>
      </c>
      <c r="B156" s="15"/>
      <c r="C156" s="15"/>
      <c r="D156" s="38" t="n">
        <f aca="false">SUM(D154:D155)</f>
        <v>6724.34734252874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B151:C151"/>
    <mergeCell ref="B152:C152"/>
    <mergeCell ref="B153:C153"/>
    <mergeCell ref="A154:C154"/>
    <mergeCell ref="B155:C155"/>
    <mergeCell ref="A156:C156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F156"/>
  <sheetViews>
    <sheetView showFormulas="false" showGridLines="true" showRowColHeaders="true" showZeros="true" rightToLeft="false" tabSelected="false" showOutlineSymbols="true" defaultGridColor="true" view="normal" topLeftCell="A139" colorId="64" zoomScale="115" zoomScaleNormal="115" zoomScalePageLayoutView="100" workbookViewId="0">
      <selection pane="topLeft" activeCell="A14" activeCellId="0" sqref="A14"/>
    </sheetView>
  </sheetViews>
  <sheetFormatPr defaultColWidth="9.13671875" defaultRowHeight="15" zeroHeight="false" outlineLevelRow="0" outlineLevelCol="0"/>
  <cols>
    <col collapsed="false" customWidth="false" hidden="false" outlineLevel="0" max="1" min="1" style="1" width="9.13"/>
    <col collapsed="false" customWidth="true" hidden="false" outlineLevel="0" max="2" min="2" style="1" width="60.29"/>
    <col collapsed="false" customWidth="true" hidden="false" outlineLevel="0" max="3" min="3" style="1" width="18"/>
    <col collapsed="false" customWidth="true" hidden="false" outlineLevel="0" max="4" min="4" style="1" width="21.43"/>
    <col collapsed="false" customWidth="true" hidden="false" outlineLevel="0" max="5" min="5" style="1" width="12.71"/>
    <col collapsed="false" customWidth="true" hidden="false" outlineLevel="0" max="6" min="6" style="1" width="11.99"/>
    <col collapsed="false" customWidth="true" hidden="false" outlineLevel="0" max="7" min="7" style="1" width="15.15"/>
    <col collapsed="false" customWidth="false" hidden="false" outlineLevel="0" max="1024" min="8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</row>
    <row r="2" customFormat="false" ht="15.75" hidden="false" customHeight="false" outlineLevel="0" collapsed="false">
      <c r="A2" s="3"/>
      <c r="B2" s="3"/>
      <c r="C2" s="3"/>
      <c r="D2" s="3"/>
    </row>
    <row r="3" customFormat="false" ht="15" hidden="false" customHeight="false" outlineLevel="0" collapsed="false">
      <c r="A3" s="4" t="s">
        <v>1</v>
      </c>
      <c r="B3" s="4"/>
      <c r="C3" s="4"/>
      <c r="D3" s="4"/>
    </row>
    <row r="4" customFormat="false" ht="15" hidden="false" customHeight="false" outlineLevel="0" collapsed="false">
      <c r="A4" s="5"/>
      <c r="B4" s="5"/>
      <c r="C4" s="5"/>
      <c r="D4" s="5"/>
    </row>
    <row r="5" customFormat="false" ht="15" hidden="false" customHeight="false" outlineLevel="0" collapsed="false">
      <c r="A5" s="6" t="s">
        <v>2</v>
      </c>
      <c r="B5" s="7" t="s">
        <v>3</v>
      </c>
      <c r="C5" s="8"/>
      <c r="D5" s="9"/>
    </row>
    <row r="6" customFormat="false" ht="15" hidden="false" customHeight="false" outlineLevel="0" collapsed="false">
      <c r="A6" s="6" t="s">
        <v>4</v>
      </c>
      <c r="B6" s="7" t="s">
        <v>5</v>
      </c>
      <c r="C6" s="8"/>
      <c r="D6" s="9"/>
    </row>
    <row r="7" customFormat="false" ht="15" hidden="false" customHeight="false" outlineLevel="0" collapsed="false">
      <c r="A7" s="6" t="s">
        <v>6</v>
      </c>
      <c r="B7" s="7" t="s">
        <v>7</v>
      </c>
      <c r="C7" s="8"/>
      <c r="D7" s="9"/>
    </row>
    <row r="8" customFormat="false" ht="15" hidden="false" customHeight="false" outlineLevel="0" collapsed="false">
      <c r="A8" s="6" t="s">
        <v>8</v>
      </c>
      <c r="B8" s="7" t="s">
        <v>9</v>
      </c>
      <c r="C8" s="8"/>
      <c r="D8" s="9"/>
    </row>
    <row r="10" customFormat="false" ht="15" hidden="false" customHeight="false" outlineLevel="0" collapsed="false">
      <c r="A10" s="4" t="s">
        <v>10</v>
      </c>
      <c r="B10" s="4"/>
      <c r="C10" s="4"/>
      <c r="D10" s="4"/>
    </row>
    <row r="11" customFormat="false" ht="15" hidden="false" customHeight="false" outlineLevel="0" collapsed="false">
      <c r="A11" s="5"/>
      <c r="B11" s="5"/>
      <c r="C11" s="5"/>
      <c r="D11" s="5"/>
    </row>
    <row r="12" customFormat="false" ht="38.25" hidden="false" customHeight="true" outlineLevel="0" collapsed="false">
      <c r="A12" s="10" t="s">
        <v>11</v>
      </c>
      <c r="B12" s="10"/>
      <c r="C12" s="10" t="s">
        <v>12</v>
      </c>
      <c r="D12" s="11" t="s">
        <v>13</v>
      </c>
    </row>
    <row r="13" customFormat="false" ht="15" hidden="false" customHeight="false" outlineLevel="0" collapsed="false">
      <c r="A13" s="13" t="s">
        <v>118</v>
      </c>
      <c r="B13" s="13"/>
      <c r="C13" s="9" t="s">
        <v>15</v>
      </c>
      <c r="D13" s="9" t="n">
        <v>1</v>
      </c>
    </row>
    <row r="15" customFormat="false" ht="15" hidden="false" customHeight="false" outlineLevel="0" collapsed="false">
      <c r="A15" s="4" t="s">
        <v>16</v>
      </c>
      <c r="B15" s="4"/>
      <c r="C15" s="4"/>
      <c r="D15" s="4"/>
    </row>
    <row r="16" customFormat="false" ht="15" hidden="false" customHeight="false" outlineLevel="0" collapsed="false">
      <c r="A16" s="5"/>
      <c r="B16" s="5"/>
      <c r="C16" s="5"/>
      <c r="D16" s="5"/>
    </row>
    <row r="17" customFormat="false" ht="15" hidden="false" customHeight="false" outlineLevel="0" collapsed="false">
      <c r="A17" s="6" t="n">
        <v>1</v>
      </c>
      <c r="B17" s="6" t="s">
        <v>17</v>
      </c>
      <c r="C17" s="13" t="s">
        <v>116</v>
      </c>
      <c r="D17" s="13"/>
    </row>
    <row r="18" customFormat="false" ht="15" hidden="false" customHeight="false" outlineLevel="0" collapsed="false">
      <c r="A18" s="6" t="n">
        <v>2</v>
      </c>
      <c r="B18" s="6" t="s">
        <v>19</v>
      </c>
      <c r="C18" s="13" t="s">
        <v>117</v>
      </c>
      <c r="D18" s="13"/>
    </row>
    <row r="19" customFormat="false" ht="15" hidden="false" customHeight="false" outlineLevel="0" collapsed="false">
      <c r="A19" s="6" t="n">
        <v>3</v>
      </c>
      <c r="B19" s="6" t="s">
        <v>21</v>
      </c>
      <c r="C19" s="14" t="n">
        <v>1100</v>
      </c>
      <c r="D19" s="14"/>
    </row>
    <row r="20" customFormat="false" ht="15" hidden="false" customHeight="false" outlineLevel="0" collapsed="false">
      <c r="A20" s="6" t="n">
        <v>4</v>
      </c>
      <c r="B20" s="6" t="s">
        <v>22</v>
      </c>
      <c r="C20" s="13"/>
      <c r="D20" s="13"/>
    </row>
    <row r="21" customFormat="false" ht="15" hidden="false" customHeight="false" outlineLevel="0" collapsed="false">
      <c r="A21" s="6" t="n">
        <v>5</v>
      </c>
      <c r="B21" s="6" t="s">
        <v>23</v>
      </c>
      <c r="C21" s="13"/>
      <c r="D21" s="13"/>
    </row>
    <row r="23" customFormat="false" ht="15" hidden="false" customHeight="false" outlineLevel="0" collapsed="false">
      <c r="A23" s="4" t="s">
        <v>24</v>
      </c>
      <c r="B23" s="4"/>
      <c r="C23" s="4"/>
      <c r="D23" s="4"/>
    </row>
    <row r="25" customFormat="false" ht="12.75" hidden="false" customHeight="true" outlineLevel="0" collapsed="false">
      <c r="A25" s="15" t="n">
        <v>1</v>
      </c>
      <c r="B25" s="15" t="s">
        <v>25</v>
      </c>
      <c r="C25" s="15"/>
      <c r="D25" s="15" t="s">
        <v>26</v>
      </c>
    </row>
    <row r="26" customFormat="false" ht="12.75" hidden="false" customHeight="true" outlineLevel="0" collapsed="false">
      <c r="A26" s="10" t="s">
        <v>2</v>
      </c>
      <c r="B26" s="16" t="s">
        <v>27</v>
      </c>
      <c r="C26" s="16"/>
      <c r="D26" s="17" t="n">
        <v>3480.53</v>
      </c>
    </row>
    <row r="27" customFormat="false" ht="12.75" hidden="false" customHeight="true" outlineLevel="0" collapsed="false">
      <c r="A27" s="10" t="s">
        <v>4</v>
      </c>
      <c r="B27" s="16" t="s">
        <v>28</v>
      </c>
      <c r="C27" s="16"/>
      <c r="D27" s="17"/>
    </row>
    <row r="28" customFormat="false" ht="12.75" hidden="false" customHeight="true" outlineLevel="0" collapsed="false">
      <c r="A28" s="10" t="s">
        <v>6</v>
      </c>
      <c r="B28" s="16" t="s">
        <v>29</v>
      </c>
      <c r="C28" s="16"/>
      <c r="D28" s="17"/>
    </row>
    <row r="29" customFormat="false" ht="12.75" hidden="false" customHeight="true" outlineLevel="0" collapsed="false">
      <c r="A29" s="10" t="s">
        <v>8</v>
      </c>
      <c r="B29" s="16" t="s">
        <v>30</v>
      </c>
      <c r="C29" s="16"/>
      <c r="D29" s="17"/>
    </row>
    <row r="30" customFormat="false" ht="12.75" hidden="false" customHeight="true" outlineLevel="0" collapsed="false">
      <c r="A30" s="10" t="s">
        <v>31</v>
      </c>
      <c r="B30" s="16" t="s">
        <v>32</v>
      </c>
      <c r="C30" s="16"/>
      <c r="D30" s="17"/>
    </row>
    <row r="31" customFormat="false" ht="15" hidden="false" customHeight="false" outlineLevel="0" collapsed="false">
      <c r="A31" s="10"/>
      <c r="B31" s="16"/>
      <c r="C31" s="16"/>
      <c r="D31" s="17"/>
    </row>
    <row r="32" customFormat="false" ht="12.75" hidden="false" customHeight="true" outlineLevel="0" collapsed="false">
      <c r="A32" s="10" t="s">
        <v>33</v>
      </c>
      <c r="B32" s="16" t="s">
        <v>34</v>
      </c>
      <c r="C32" s="16"/>
      <c r="D32" s="17"/>
    </row>
    <row r="33" customFormat="false" ht="12.75" hidden="false" customHeight="true" outlineLevel="0" collapsed="false">
      <c r="A33" s="15" t="s">
        <v>35</v>
      </c>
      <c r="B33" s="15"/>
      <c r="C33" s="15"/>
      <c r="D33" s="18" t="n">
        <f aca="false">SUM(D26:D32)</f>
        <v>3480.53</v>
      </c>
    </row>
    <row r="36" customFormat="false" ht="15" hidden="false" customHeight="false" outlineLevel="0" collapsed="false">
      <c r="A36" s="4" t="s">
        <v>36</v>
      </c>
      <c r="B36" s="4"/>
      <c r="C36" s="4"/>
      <c r="D36" s="4"/>
    </row>
    <row r="37" customFormat="false" ht="15" hidden="false" customHeight="false" outlineLevel="0" collapsed="false">
      <c r="A37" s="19"/>
    </row>
    <row r="38" customFormat="false" ht="15" hidden="false" customHeight="false" outlineLevel="0" collapsed="false">
      <c r="A38" s="20" t="s">
        <v>37</v>
      </c>
      <c r="B38" s="20"/>
      <c r="C38" s="20"/>
      <c r="D38" s="20"/>
    </row>
    <row r="40" customFormat="false" ht="12.75" hidden="false" customHeight="true" outlineLevel="0" collapsed="false">
      <c r="A40" s="15" t="s">
        <v>38</v>
      </c>
      <c r="B40" s="15" t="s">
        <v>39</v>
      </c>
      <c r="C40" s="15"/>
      <c r="D40" s="15" t="s">
        <v>26</v>
      </c>
    </row>
    <row r="41" customFormat="false" ht="15" hidden="false" customHeight="false" outlineLevel="0" collapsed="false">
      <c r="A41" s="10" t="s">
        <v>2</v>
      </c>
      <c r="B41" s="16" t="s">
        <v>40</v>
      </c>
      <c r="C41" s="21" t="n">
        <f aca="false">TRUNC(1/12,4)</f>
        <v>0.0833</v>
      </c>
      <c r="D41" s="17" t="n">
        <f aca="false">TRUNC($D$33*C41,2)</f>
        <v>289.92</v>
      </c>
    </row>
    <row r="42" customFormat="false" ht="15" hidden="false" customHeight="false" outlineLevel="0" collapsed="false">
      <c r="A42" s="10" t="s">
        <v>4</v>
      </c>
      <c r="B42" s="16" t="s">
        <v>41</v>
      </c>
      <c r="C42" s="21" t="n">
        <f aca="false">TRUNC(((1+1/3)/12),4)</f>
        <v>0.1111</v>
      </c>
      <c r="D42" s="17" t="n">
        <f aca="false">TRUNC($D$33*C42,2)</f>
        <v>386.68</v>
      </c>
    </row>
    <row r="43" customFormat="false" ht="12.75" hidden="false" customHeight="true" outlineLevel="0" collapsed="false">
      <c r="A43" s="15" t="s">
        <v>35</v>
      </c>
      <c r="B43" s="15"/>
      <c r="C43" s="22" t="n">
        <f aca="false">SUM(C41:C42)</f>
        <v>0.1944</v>
      </c>
      <c r="D43" s="23" t="n">
        <f aca="false">SUM(D41:D42)</f>
        <v>676.6</v>
      </c>
    </row>
    <row r="46" customFormat="false" ht="12.75" hidden="false" customHeight="true" outlineLevel="0" collapsed="false">
      <c r="A46" s="24" t="s">
        <v>42</v>
      </c>
      <c r="B46" s="24"/>
      <c r="C46" s="24"/>
      <c r="D46" s="24"/>
    </row>
    <row r="48" customFormat="false" ht="15" hidden="false" customHeight="false" outlineLevel="0" collapsed="false">
      <c r="A48" s="15" t="s">
        <v>43</v>
      </c>
      <c r="B48" s="15" t="s">
        <v>44</v>
      </c>
      <c r="C48" s="15" t="s">
        <v>45</v>
      </c>
      <c r="D48" s="15" t="s">
        <v>26</v>
      </c>
    </row>
    <row r="49" customFormat="false" ht="15" hidden="false" customHeight="false" outlineLevel="0" collapsed="false">
      <c r="A49" s="10" t="s">
        <v>2</v>
      </c>
      <c r="B49" s="16" t="s">
        <v>46</v>
      </c>
      <c r="C49" s="25" t="n">
        <v>0.2</v>
      </c>
      <c r="D49" s="17" t="n">
        <f aca="false">TRUNC(($D$33+$D$43)*C49,2)</f>
        <v>831.42</v>
      </c>
    </row>
    <row r="50" customFormat="false" ht="15" hidden="false" customHeight="false" outlineLevel="0" collapsed="false">
      <c r="A50" s="10" t="s">
        <v>4</v>
      </c>
      <c r="B50" s="16" t="s">
        <v>47</v>
      </c>
      <c r="C50" s="25" t="n">
        <v>0.025</v>
      </c>
      <c r="D50" s="17" t="n">
        <f aca="false">TRUNC(($D$33+$D$43)*C50,2)</f>
        <v>103.92</v>
      </c>
    </row>
    <row r="51" customFormat="false" ht="15" hidden="false" customHeight="false" outlineLevel="0" collapsed="false">
      <c r="A51" s="10" t="s">
        <v>6</v>
      </c>
      <c r="B51" s="16" t="s">
        <v>48</v>
      </c>
      <c r="C51" s="26" t="n">
        <v>0.03</v>
      </c>
      <c r="D51" s="17" t="n">
        <f aca="false">TRUNC(($D$33+$D$43)*C51,2)</f>
        <v>124.71</v>
      </c>
    </row>
    <row r="52" customFormat="false" ht="15" hidden="false" customHeight="false" outlineLevel="0" collapsed="false">
      <c r="A52" s="10" t="s">
        <v>8</v>
      </c>
      <c r="B52" s="16" t="s">
        <v>49</v>
      </c>
      <c r="C52" s="25" t="n">
        <v>0.015</v>
      </c>
      <c r="D52" s="17" t="n">
        <f aca="false">TRUNC(($D$33+$D$43)*C52,2)</f>
        <v>62.35</v>
      </c>
    </row>
    <row r="53" customFormat="false" ht="15" hidden="false" customHeight="false" outlineLevel="0" collapsed="false">
      <c r="A53" s="10" t="s">
        <v>31</v>
      </c>
      <c r="B53" s="16" t="s">
        <v>50</v>
      </c>
      <c r="C53" s="25" t="n">
        <v>0.01</v>
      </c>
      <c r="D53" s="17" t="n">
        <f aca="false">TRUNC(($D$33+$D$43)*C53,2)</f>
        <v>41.57</v>
      </c>
    </row>
    <row r="54" customFormat="false" ht="15" hidden="false" customHeight="false" outlineLevel="0" collapsed="false">
      <c r="A54" s="10" t="s">
        <v>51</v>
      </c>
      <c r="B54" s="16" t="s">
        <v>52</v>
      </c>
      <c r="C54" s="25" t="n">
        <v>0.006</v>
      </c>
      <c r="D54" s="17" t="n">
        <f aca="false">TRUNC(($D$33+$D$43)*C54,2)</f>
        <v>24.94</v>
      </c>
    </row>
    <row r="55" customFormat="false" ht="15" hidden="false" customHeight="false" outlineLevel="0" collapsed="false">
      <c r="A55" s="10" t="s">
        <v>33</v>
      </c>
      <c r="B55" s="16" t="s">
        <v>53</v>
      </c>
      <c r="C55" s="25" t="n">
        <v>0.002</v>
      </c>
      <c r="D55" s="17" t="n">
        <f aca="false">TRUNC(($D$33+$D$43)*C55,2)</f>
        <v>8.31</v>
      </c>
    </row>
    <row r="56" customFormat="false" ht="15" hidden="false" customHeight="false" outlineLevel="0" collapsed="false">
      <c r="A56" s="10" t="s">
        <v>54</v>
      </c>
      <c r="B56" s="16" t="s">
        <v>55</v>
      </c>
      <c r="C56" s="25" t="n">
        <v>0.08</v>
      </c>
      <c r="D56" s="17" t="n">
        <f aca="false">TRUNC(($D$33+$D$43)*C56,2)</f>
        <v>332.57</v>
      </c>
    </row>
    <row r="57" customFormat="false" ht="12.75" hidden="false" customHeight="true" outlineLevel="0" collapsed="false">
      <c r="A57" s="15" t="s">
        <v>56</v>
      </c>
      <c r="B57" s="15"/>
      <c r="C57" s="27" t="n">
        <f aca="false">SUM(C49:C56)</f>
        <v>0.368</v>
      </c>
      <c r="D57" s="23" t="n">
        <f aca="false">SUM(D49:D56)</f>
        <v>1529.79</v>
      </c>
    </row>
    <row r="60" customFormat="false" ht="15" hidden="false" customHeight="false" outlineLevel="0" collapsed="false">
      <c r="A60" s="20" t="s">
        <v>57</v>
      </c>
      <c r="B60" s="20"/>
      <c r="C60" s="20"/>
      <c r="D60" s="20"/>
    </row>
    <row r="62" customFormat="false" ht="12.75" hidden="false" customHeight="true" outlineLevel="0" collapsed="false">
      <c r="A62" s="15" t="s">
        <v>58</v>
      </c>
      <c r="B62" s="28" t="s">
        <v>59</v>
      </c>
      <c r="C62" s="28"/>
      <c r="D62" s="15" t="s">
        <v>26</v>
      </c>
    </row>
    <row r="63" customFormat="false" ht="12.75" hidden="false" customHeight="true" outlineLevel="0" collapsed="false">
      <c r="A63" s="10" t="s">
        <v>2</v>
      </c>
      <c r="B63" s="16" t="s">
        <v>60</v>
      </c>
      <c r="C63" s="16"/>
      <c r="D63" s="17" t="n">
        <f aca="false">IF((23*2*4.4)-(D26*0.06)&lt;0,0,(23*2*4.4)-(D26*0.06))</f>
        <v>0</v>
      </c>
    </row>
    <row r="64" customFormat="false" ht="12.75" hidden="false" customHeight="true" outlineLevel="0" collapsed="false">
      <c r="A64" s="10" t="s">
        <v>4</v>
      </c>
      <c r="B64" s="16" t="s">
        <v>61</v>
      </c>
      <c r="C64" s="16"/>
      <c r="D64" s="17" t="n">
        <f aca="false">23*(29-2.9)</f>
        <v>600.3</v>
      </c>
    </row>
    <row r="65" customFormat="false" ht="12.75" hidden="false" customHeight="true" outlineLevel="0" collapsed="false">
      <c r="A65" s="10" t="s">
        <v>6</v>
      </c>
      <c r="B65" s="16" t="s">
        <v>62</v>
      </c>
      <c r="C65" s="16"/>
      <c r="D65" s="17" t="n">
        <f aca="false">200*0.7</f>
        <v>140</v>
      </c>
    </row>
    <row r="66" customFormat="false" ht="12.75" hidden="false" customHeight="true" outlineLevel="0" collapsed="false">
      <c r="A66" s="10" t="s">
        <v>8</v>
      </c>
      <c r="B66" s="16" t="s">
        <v>34</v>
      </c>
      <c r="C66" s="16"/>
      <c r="D66" s="17"/>
    </row>
    <row r="67" customFormat="false" ht="12.75" hidden="false" customHeight="true" outlineLevel="0" collapsed="false">
      <c r="A67" s="15" t="s">
        <v>35</v>
      </c>
      <c r="B67" s="15"/>
      <c r="C67" s="15"/>
      <c r="D67" s="23" t="n">
        <f aca="false">SUM(D63:D66)</f>
        <v>740.3</v>
      </c>
    </row>
    <row r="70" customFormat="false" ht="15" hidden="false" customHeight="false" outlineLevel="0" collapsed="false">
      <c r="A70" s="20" t="s">
        <v>63</v>
      </c>
      <c r="B70" s="20"/>
      <c r="C70" s="20"/>
      <c r="D70" s="20"/>
    </row>
    <row r="72" customFormat="false" ht="12.75" hidden="false" customHeight="true" outlineLevel="0" collapsed="false">
      <c r="A72" s="15" t="n">
        <v>2</v>
      </c>
      <c r="B72" s="28" t="s">
        <v>64</v>
      </c>
      <c r="C72" s="28"/>
      <c r="D72" s="15" t="s">
        <v>26</v>
      </c>
    </row>
    <row r="73" customFormat="false" ht="12.75" hidden="false" customHeight="true" outlineLevel="0" collapsed="false">
      <c r="A73" s="10" t="s">
        <v>38</v>
      </c>
      <c r="B73" s="16" t="s">
        <v>39</v>
      </c>
      <c r="C73" s="16"/>
      <c r="D73" s="29" t="n">
        <f aca="false">D43</f>
        <v>676.6</v>
      </c>
    </row>
    <row r="74" customFormat="false" ht="12.75" hidden="false" customHeight="true" outlineLevel="0" collapsed="false">
      <c r="A74" s="10" t="s">
        <v>43</v>
      </c>
      <c r="B74" s="16" t="s">
        <v>44</v>
      </c>
      <c r="C74" s="16"/>
      <c r="D74" s="29" t="n">
        <f aca="false">D57</f>
        <v>1529.79</v>
      </c>
    </row>
    <row r="75" customFormat="false" ht="12.75" hidden="false" customHeight="true" outlineLevel="0" collapsed="false">
      <c r="A75" s="10" t="s">
        <v>58</v>
      </c>
      <c r="B75" s="16" t="s">
        <v>59</v>
      </c>
      <c r="C75" s="16"/>
      <c r="D75" s="29" t="n">
        <f aca="false">D67</f>
        <v>740.3</v>
      </c>
    </row>
    <row r="76" customFormat="false" ht="12.75" hidden="false" customHeight="true" outlineLevel="0" collapsed="false">
      <c r="A76" s="15" t="s">
        <v>35</v>
      </c>
      <c r="B76" s="15"/>
      <c r="C76" s="15"/>
      <c r="D76" s="23" t="n">
        <f aca="false">SUM(D73:D75)</f>
        <v>2946.69</v>
      </c>
    </row>
    <row r="77" customFormat="false" ht="15" hidden="false" customHeight="false" outlineLevel="0" collapsed="false">
      <c r="A77" s="30"/>
      <c r="E77" s="31"/>
    </row>
    <row r="79" customFormat="false" ht="15" hidden="false" customHeight="false" outlineLevel="0" collapsed="false">
      <c r="A79" s="4" t="s">
        <v>65</v>
      </c>
      <c r="B79" s="4"/>
      <c r="C79" s="4"/>
      <c r="D79" s="4"/>
      <c r="E79" s="32"/>
    </row>
    <row r="80" customFormat="false" ht="12.75" hidden="false" customHeight="true" outlineLevel="0" collapsed="false">
      <c r="E80" s="31"/>
    </row>
    <row r="81" customFormat="false" ht="12.75" hidden="false" customHeight="true" outlineLevel="0" collapsed="false">
      <c r="A81" s="15" t="n">
        <v>3</v>
      </c>
      <c r="B81" s="28" t="s">
        <v>66</v>
      </c>
      <c r="C81" s="28"/>
      <c r="D81" s="15" t="s">
        <v>26</v>
      </c>
    </row>
    <row r="82" customFormat="false" ht="15" hidden="false" customHeight="false" outlineLevel="0" collapsed="false">
      <c r="A82" s="10" t="s">
        <v>2</v>
      </c>
      <c r="B82" s="33" t="s">
        <v>67</v>
      </c>
      <c r="C82" s="25" t="n">
        <f aca="false">TRUNC(((1/12)*5%),4)</f>
        <v>0.0041</v>
      </c>
      <c r="D82" s="17" t="n">
        <f aca="false">TRUNC($D$33*C82,2)</f>
        <v>14.27</v>
      </c>
    </row>
    <row r="83" customFormat="false" ht="15" hidden="false" customHeight="false" outlineLevel="0" collapsed="false">
      <c r="A83" s="10" t="s">
        <v>4</v>
      </c>
      <c r="B83" s="33" t="s">
        <v>68</v>
      </c>
      <c r="C83" s="25" t="n">
        <v>0.08</v>
      </c>
      <c r="D83" s="17" t="n">
        <f aca="false">TRUNC(D82*C83,2)</f>
        <v>1.14</v>
      </c>
    </row>
    <row r="84" customFormat="false" ht="15" hidden="false" customHeight="false" outlineLevel="0" collapsed="false">
      <c r="A84" s="10" t="s">
        <v>6</v>
      </c>
      <c r="B84" s="33" t="s">
        <v>69</v>
      </c>
      <c r="C84" s="25" t="n">
        <f aca="false">TRUNC(8%*5%*40%,4)</f>
        <v>0.0016</v>
      </c>
      <c r="D84" s="17" t="n">
        <f aca="false">TRUNC($D$33*C84,2)</f>
        <v>5.56</v>
      </c>
    </row>
    <row r="85" customFormat="false" ht="15" hidden="false" customHeight="false" outlineLevel="0" collapsed="false">
      <c r="A85" s="10" t="s">
        <v>8</v>
      </c>
      <c r="B85" s="33" t="s">
        <v>70</v>
      </c>
      <c r="C85" s="25" t="n">
        <f aca="false">TRUNC(((7/30)/12)*95%,4)</f>
        <v>0.0184</v>
      </c>
      <c r="D85" s="17" t="n">
        <f aca="false">TRUNC($D$33*C85,2)</f>
        <v>64.04</v>
      </c>
    </row>
    <row r="86" customFormat="false" ht="25.5" hidden="false" customHeight="false" outlineLevel="0" collapsed="false">
      <c r="A86" s="10" t="s">
        <v>31</v>
      </c>
      <c r="B86" s="33" t="s">
        <v>71</v>
      </c>
      <c r="C86" s="25" t="n">
        <f aca="false">C57</f>
        <v>0.368</v>
      </c>
      <c r="D86" s="17" t="n">
        <f aca="false">TRUNC(D85*C86,2)</f>
        <v>23.56</v>
      </c>
    </row>
    <row r="87" customFormat="false" ht="15" hidden="false" customHeight="false" outlineLevel="0" collapsed="false">
      <c r="A87" s="10" t="s">
        <v>51</v>
      </c>
      <c r="B87" s="33" t="s">
        <v>72</v>
      </c>
      <c r="C87" s="25" t="n">
        <f aca="false">TRUNC(8%*95%*40%,4)</f>
        <v>0.0304</v>
      </c>
      <c r="D87" s="17" t="n">
        <f aca="false">TRUNC($D$33*C87,2)</f>
        <v>105.8</v>
      </c>
    </row>
    <row r="88" customFormat="false" ht="12.75" hidden="false" customHeight="true" outlineLevel="0" collapsed="false">
      <c r="A88" s="15" t="s">
        <v>35</v>
      </c>
      <c r="B88" s="15"/>
      <c r="C88" s="15"/>
      <c r="D88" s="23" t="n">
        <f aca="false">SUM(D82:D87)</f>
        <v>214.37</v>
      </c>
    </row>
    <row r="91" customFormat="false" ht="15" hidden="false" customHeight="false" outlineLevel="0" collapsed="false">
      <c r="A91" s="4" t="s">
        <v>73</v>
      </c>
      <c r="B91" s="4"/>
      <c r="C91" s="4"/>
      <c r="D91" s="4"/>
    </row>
    <row r="94" customFormat="false" ht="15" hidden="false" customHeight="false" outlineLevel="0" collapsed="false">
      <c r="A94" s="20" t="s">
        <v>74</v>
      </c>
      <c r="B94" s="20"/>
      <c r="C94" s="20"/>
      <c r="D94" s="20"/>
    </row>
    <row r="95" customFormat="false" ht="15" hidden="false" customHeight="false" outlineLevel="0" collapsed="false">
      <c r="A95" s="19"/>
    </row>
    <row r="96" customFormat="false" ht="12.75" hidden="false" customHeight="true" outlineLevel="0" collapsed="false">
      <c r="A96" s="15" t="s">
        <v>75</v>
      </c>
      <c r="B96" s="28" t="s">
        <v>76</v>
      </c>
      <c r="C96" s="28"/>
      <c r="D96" s="15" t="s">
        <v>26</v>
      </c>
    </row>
    <row r="97" customFormat="false" ht="15" hidden="false" customHeight="false" outlineLevel="0" collapsed="false">
      <c r="A97" s="10" t="s">
        <v>2</v>
      </c>
      <c r="B97" s="16" t="s">
        <v>77</v>
      </c>
      <c r="C97" s="25" t="n">
        <f aca="false">TRUNC(((1+1/3)/12)/12,4)</f>
        <v>0.0092</v>
      </c>
      <c r="D97" s="17" t="n">
        <f aca="false">TRUNC(($D$33+$D$76+$D$88)*C97,2)</f>
        <v>61.1</v>
      </c>
    </row>
    <row r="98" customFormat="false" ht="15" hidden="false" customHeight="false" outlineLevel="0" collapsed="false">
      <c r="A98" s="10" t="s">
        <v>4</v>
      </c>
      <c r="B98" s="16" t="s">
        <v>78</v>
      </c>
      <c r="C98" s="25" t="n">
        <f aca="false">TRUNC(((2/30)/12),4)</f>
        <v>0.0055</v>
      </c>
      <c r="D98" s="17" t="n">
        <f aca="false">TRUNC(($D$33+$D$76+$D$88)*C98,2)</f>
        <v>36.52</v>
      </c>
    </row>
    <row r="99" customFormat="false" ht="15" hidden="false" customHeight="false" outlineLevel="0" collapsed="false">
      <c r="A99" s="10" t="s">
        <v>6</v>
      </c>
      <c r="B99" s="16" t="s">
        <v>79</v>
      </c>
      <c r="C99" s="25" t="n">
        <f aca="false">TRUNC(((5/30)/12)*2%,4)</f>
        <v>0.0002</v>
      </c>
      <c r="D99" s="17" t="n">
        <f aca="false">TRUNC(($D$33+$D$76+$D$88)*C99,2)</f>
        <v>1.32</v>
      </c>
    </row>
    <row r="100" customFormat="false" ht="15" hidden="false" customHeight="false" outlineLevel="0" collapsed="false">
      <c r="A100" s="10" t="s">
        <v>8</v>
      </c>
      <c r="B100" s="16" t="s">
        <v>80</v>
      </c>
      <c r="C100" s="25" t="n">
        <f aca="false">TRUNC(((15/30)/12)*8%,4)</f>
        <v>0.0033</v>
      </c>
      <c r="D100" s="17" t="n">
        <f aca="false">TRUNC(($D$33+$D$76+$D$88)*C100,2)</f>
        <v>21.91</v>
      </c>
    </row>
    <row r="101" customFormat="false" ht="15" hidden="false" customHeight="false" outlineLevel="0" collapsed="false">
      <c r="A101" s="10" t="s">
        <v>31</v>
      </c>
      <c r="B101" s="16" t="s">
        <v>81</v>
      </c>
      <c r="C101" s="25" t="n">
        <f aca="false">((1+1/3)/12)*3%*(6/12)</f>
        <v>0.00166666666666667</v>
      </c>
      <c r="D101" s="17" t="n">
        <f aca="false">TRUNC(($D$33+$D$76+$D$88)*C101,2)</f>
        <v>11.06</v>
      </c>
    </row>
    <row r="102" customFormat="false" ht="15" hidden="false" customHeight="false" outlineLevel="0" collapsed="false">
      <c r="A102" s="10" t="s">
        <v>51</v>
      </c>
      <c r="B102" s="16" t="s">
        <v>82</v>
      </c>
      <c r="C102" s="25"/>
      <c r="D102" s="17" t="n">
        <f aca="false">TRUNC(($D$33+$D$76+$D$88)*C102,2)</f>
        <v>0</v>
      </c>
    </row>
    <row r="103" customFormat="false" ht="12.75" hidden="false" customHeight="true" outlineLevel="0" collapsed="false">
      <c r="A103" s="15" t="s">
        <v>56</v>
      </c>
      <c r="B103" s="15"/>
      <c r="C103" s="15"/>
      <c r="D103" s="23" t="n">
        <f aca="false">SUM(D97:D102)</f>
        <v>131.91</v>
      </c>
      <c r="E103" s="32"/>
      <c r="F103" s="32"/>
    </row>
    <row r="106" customFormat="false" ht="15" hidden="false" customHeight="false" outlineLevel="0" collapsed="false">
      <c r="A106" s="20" t="s">
        <v>83</v>
      </c>
      <c r="B106" s="20"/>
      <c r="C106" s="20"/>
      <c r="D106" s="20"/>
    </row>
    <row r="107" customFormat="false" ht="15" hidden="false" customHeight="false" outlineLevel="0" collapsed="false">
      <c r="A107" s="19"/>
    </row>
    <row r="108" customFormat="false" ht="12.75" hidden="false" customHeight="true" outlineLevel="0" collapsed="false">
      <c r="A108" s="15" t="s">
        <v>84</v>
      </c>
      <c r="B108" s="28" t="s">
        <v>85</v>
      </c>
      <c r="C108" s="28"/>
      <c r="D108" s="15" t="s">
        <v>26</v>
      </c>
    </row>
    <row r="109" customFormat="false" ht="12.75" hidden="false" customHeight="true" outlineLevel="0" collapsed="false">
      <c r="A109" s="10" t="s">
        <v>2</v>
      </c>
      <c r="B109" s="16" t="s">
        <v>86</v>
      </c>
      <c r="C109" s="16"/>
      <c r="D109" s="17" t="n">
        <f aca="false">((D33+D76+D88)/220)*22*0</f>
        <v>0</v>
      </c>
    </row>
    <row r="110" customFormat="false" ht="12.75" hidden="false" customHeight="true" outlineLevel="0" collapsed="false">
      <c r="A110" s="15" t="s">
        <v>35</v>
      </c>
      <c r="B110" s="15"/>
      <c r="C110" s="15"/>
      <c r="D110" s="23" t="n">
        <f aca="false">SUM(D109)</f>
        <v>0</v>
      </c>
    </row>
    <row r="113" customFormat="false" ht="15" hidden="false" customHeight="false" outlineLevel="0" collapsed="false">
      <c r="A113" s="20" t="s">
        <v>87</v>
      </c>
      <c r="B113" s="20"/>
      <c r="C113" s="20"/>
      <c r="D113" s="20"/>
    </row>
    <row r="114" customFormat="false" ht="15" hidden="false" customHeight="false" outlineLevel="0" collapsed="false">
      <c r="A114" s="19"/>
    </row>
    <row r="115" customFormat="false" ht="12.75" hidden="false" customHeight="true" outlineLevel="0" collapsed="false">
      <c r="A115" s="15" t="n">
        <v>4</v>
      </c>
      <c r="B115" s="15" t="s">
        <v>88</v>
      </c>
      <c r="C115" s="15"/>
      <c r="D115" s="15" t="s">
        <v>26</v>
      </c>
    </row>
    <row r="116" customFormat="false" ht="12.75" hidden="false" customHeight="true" outlineLevel="0" collapsed="false">
      <c r="A116" s="10" t="s">
        <v>75</v>
      </c>
      <c r="B116" s="16" t="s">
        <v>76</v>
      </c>
      <c r="C116" s="16"/>
      <c r="D116" s="29" t="n">
        <f aca="false">D103</f>
        <v>131.91</v>
      </c>
    </row>
    <row r="117" customFormat="false" ht="12.75" hidden="false" customHeight="true" outlineLevel="0" collapsed="false">
      <c r="A117" s="10" t="s">
        <v>84</v>
      </c>
      <c r="B117" s="16" t="s">
        <v>85</v>
      </c>
      <c r="C117" s="16"/>
      <c r="D117" s="29" t="n">
        <f aca="false">D110</f>
        <v>0</v>
      </c>
    </row>
    <row r="118" customFormat="false" ht="12.75" hidden="false" customHeight="true" outlineLevel="0" collapsed="false">
      <c r="A118" s="15" t="s">
        <v>35</v>
      </c>
      <c r="B118" s="15"/>
      <c r="C118" s="15"/>
      <c r="D118" s="23" t="n">
        <f aca="false">SUM(D116:D117)</f>
        <v>131.91</v>
      </c>
    </row>
    <row r="121" customFormat="false" ht="15" hidden="false" customHeight="false" outlineLevel="0" collapsed="false">
      <c r="A121" s="4" t="s">
        <v>89</v>
      </c>
      <c r="B121" s="4"/>
      <c r="C121" s="4"/>
      <c r="D121" s="4"/>
    </row>
    <row r="123" customFormat="false" ht="12.75" hidden="false" customHeight="true" outlineLevel="0" collapsed="false">
      <c r="A123" s="15" t="n">
        <v>5</v>
      </c>
      <c r="B123" s="34" t="s">
        <v>90</v>
      </c>
      <c r="C123" s="34"/>
      <c r="D123" s="15" t="s">
        <v>26</v>
      </c>
    </row>
    <row r="124" customFormat="false" ht="15" hidden="false" customHeight="false" outlineLevel="0" collapsed="false">
      <c r="A124" s="10" t="s">
        <v>2</v>
      </c>
      <c r="B124" s="16" t="s">
        <v>91</v>
      </c>
      <c r="C124" s="16"/>
      <c r="D124" s="17" t="n">
        <v>4.53</v>
      </c>
    </row>
    <row r="125" customFormat="false" ht="15" hidden="false" customHeight="false" outlineLevel="0" collapsed="false">
      <c r="A125" s="10" t="s">
        <v>4</v>
      </c>
      <c r="B125" s="16" t="s">
        <v>92</v>
      </c>
      <c r="C125" s="16"/>
      <c r="D125" s="17"/>
    </row>
    <row r="126" customFormat="false" ht="15" hidden="false" customHeight="false" outlineLevel="0" collapsed="false">
      <c r="A126" s="10" t="s">
        <v>6</v>
      </c>
      <c r="B126" s="16" t="s">
        <v>93</v>
      </c>
      <c r="C126" s="16"/>
      <c r="D126" s="17"/>
    </row>
    <row r="127" customFormat="false" ht="15" hidden="false" customHeight="false" outlineLevel="0" collapsed="false">
      <c r="A127" s="10" t="s">
        <v>8</v>
      </c>
      <c r="B127" s="16" t="s">
        <v>34</v>
      </c>
      <c r="C127" s="16"/>
      <c r="D127" s="17"/>
    </row>
    <row r="128" customFormat="false" ht="12.75" hidden="false" customHeight="true" outlineLevel="0" collapsed="false">
      <c r="A128" s="15" t="s">
        <v>56</v>
      </c>
      <c r="B128" s="15"/>
      <c r="C128" s="15"/>
      <c r="D128" s="18" t="n">
        <f aca="false">SUM(D124:D127)</f>
        <v>4.53</v>
      </c>
    </row>
    <row r="131" customFormat="false" ht="15" hidden="false" customHeight="false" outlineLevel="0" collapsed="false">
      <c r="A131" s="4" t="s">
        <v>95</v>
      </c>
      <c r="B131" s="4"/>
      <c r="C131" s="4"/>
      <c r="D131" s="4"/>
    </row>
    <row r="133" customFormat="false" ht="15" hidden="false" customHeight="false" outlineLevel="0" collapsed="false">
      <c r="A133" s="15" t="n">
        <v>6</v>
      </c>
      <c r="B133" s="34" t="s">
        <v>96</v>
      </c>
      <c r="C133" s="15" t="s">
        <v>45</v>
      </c>
      <c r="D133" s="15" t="s">
        <v>26</v>
      </c>
    </row>
    <row r="134" customFormat="false" ht="15" hidden="false" customHeight="false" outlineLevel="0" collapsed="false">
      <c r="A134" s="10" t="s">
        <v>2</v>
      </c>
      <c r="B134" s="16" t="s">
        <v>97</v>
      </c>
      <c r="C134" s="25" t="n">
        <v>0.05</v>
      </c>
      <c r="D134" s="29" t="n">
        <f aca="false">D154*C134</f>
        <v>338.9015</v>
      </c>
    </row>
    <row r="135" customFormat="false" ht="15" hidden="false" customHeight="false" outlineLevel="0" collapsed="false">
      <c r="A135" s="10" t="s">
        <v>4</v>
      </c>
      <c r="B135" s="16" t="s">
        <v>98</v>
      </c>
      <c r="C135" s="25" t="n">
        <v>0.06</v>
      </c>
      <c r="D135" s="17" t="n">
        <f aca="false">(D154+D134)*C135</f>
        <v>427.01589</v>
      </c>
    </row>
    <row r="136" customFormat="false" ht="15" hidden="false" customHeight="false" outlineLevel="0" collapsed="false">
      <c r="A136" s="10" t="s">
        <v>6</v>
      </c>
      <c r="B136" s="16" t="s">
        <v>99</v>
      </c>
      <c r="C136" s="21" t="n">
        <f aca="false">SUM(C137:C142)</f>
        <v>0.0865</v>
      </c>
      <c r="D136" s="17" t="n">
        <f aca="false">(D154+D134+D135)*C136/(1-C136)</f>
        <v>714.342035287357</v>
      </c>
    </row>
    <row r="137" customFormat="false" ht="15" hidden="false" customHeight="false" outlineLevel="0" collapsed="false">
      <c r="A137" s="10"/>
      <c r="B137" s="16" t="s">
        <v>100</v>
      </c>
      <c r="C137" s="25"/>
      <c r="D137" s="29" t="n">
        <f aca="false">$D$156*C137</f>
        <v>0</v>
      </c>
    </row>
    <row r="138" customFormat="false" ht="15" hidden="false" customHeight="false" outlineLevel="0" collapsed="false">
      <c r="A138" s="10"/>
      <c r="B138" s="16" t="s">
        <v>101</v>
      </c>
      <c r="C138" s="25" t="n">
        <v>0.0065</v>
      </c>
      <c r="D138" s="29" t="n">
        <f aca="false">$D$156*C138</f>
        <v>53.6788812643678</v>
      </c>
    </row>
    <row r="139" customFormat="false" ht="15" hidden="false" customHeight="false" outlineLevel="0" collapsed="false">
      <c r="A139" s="10"/>
      <c r="B139" s="16" t="s">
        <v>102</v>
      </c>
      <c r="C139" s="25" t="n">
        <v>0.03</v>
      </c>
      <c r="D139" s="29" t="n">
        <f aca="false">$D$156*C139</f>
        <v>247.748682758621</v>
      </c>
    </row>
    <row r="140" customFormat="false" ht="15" hidden="false" customHeight="false" outlineLevel="0" collapsed="false">
      <c r="A140" s="10"/>
      <c r="B140" s="16" t="s">
        <v>103</v>
      </c>
      <c r="C140" s="10"/>
      <c r="D140" s="29" t="n">
        <f aca="false">$D$156*C140</f>
        <v>0</v>
      </c>
    </row>
    <row r="141" customFormat="false" ht="15" hidden="false" customHeight="false" outlineLevel="0" collapsed="false">
      <c r="A141" s="10"/>
      <c r="B141" s="16" t="s">
        <v>104</v>
      </c>
      <c r="C141" s="25"/>
      <c r="D141" s="29" t="n">
        <f aca="false">$D$156*C141</f>
        <v>0</v>
      </c>
    </row>
    <row r="142" customFormat="false" ht="15" hidden="false" customHeight="false" outlineLevel="0" collapsed="false">
      <c r="A142" s="10"/>
      <c r="B142" s="16" t="s">
        <v>105</v>
      </c>
      <c r="C142" s="25" t="n">
        <v>0.05</v>
      </c>
      <c r="D142" s="29" t="n">
        <f aca="false">$D$156*C142</f>
        <v>412.914471264368</v>
      </c>
    </row>
    <row r="143" customFormat="false" ht="13.5" hidden="false" customHeight="true" outlineLevel="0" collapsed="false">
      <c r="A143" s="35" t="s">
        <v>56</v>
      </c>
      <c r="B143" s="35"/>
      <c r="C143" s="36" t="n">
        <f aca="false">(1+C135)*(1+C134)/(1-C136)-1</f>
        <v>0.218390804597701</v>
      </c>
      <c r="D143" s="23" t="n">
        <f aca="false">SUM(D134:D136)</f>
        <v>1480.25942528736</v>
      </c>
    </row>
    <row r="146" customFormat="false" ht="15" hidden="false" customHeight="false" outlineLevel="0" collapsed="false">
      <c r="A146" s="4" t="s">
        <v>106</v>
      </c>
      <c r="B146" s="4"/>
      <c r="C146" s="4"/>
      <c r="D146" s="4"/>
    </row>
    <row r="148" customFormat="false" ht="12.75" hidden="false" customHeight="true" outlineLevel="0" collapsed="false">
      <c r="A148" s="15"/>
      <c r="B148" s="15" t="s">
        <v>107</v>
      </c>
      <c r="C148" s="15"/>
      <c r="D148" s="15" t="s">
        <v>26</v>
      </c>
    </row>
    <row r="149" customFormat="false" ht="12.75" hidden="false" customHeight="true" outlineLevel="0" collapsed="false">
      <c r="A149" s="15" t="s">
        <v>2</v>
      </c>
      <c r="B149" s="16" t="s">
        <v>24</v>
      </c>
      <c r="C149" s="16"/>
      <c r="D149" s="37" t="n">
        <f aca="false">D33</f>
        <v>3480.53</v>
      </c>
    </row>
    <row r="150" customFormat="false" ht="12.75" hidden="false" customHeight="true" outlineLevel="0" collapsed="false">
      <c r="A150" s="15" t="s">
        <v>4</v>
      </c>
      <c r="B150" s="16" t="s">
        <v>36</v>
      </c>
      <c r="C150" s="16"/>
      <c r="D150" s="37" t="n">
        <f aca="false">D76</f>
        <v>2946.69</v>
      </c>
    </row>
    <row r="151" customFormat="false" ht="12.75" hidden="false" customHeight="true" outlineLevel="0" collapsed="false">
      <c r="A151" s="15" t="s">
        <v>6</v>
      </c>
      <c r="B151" s="16" t="s">
        <v>65</v>
      </c>
      <c r="C151" s="16"/>
      <c r="D151" s="37" t="n">
        <f aca="false">D88</f>
        <v>214.37</v>
      </c>
    </row>
    <row r="152" customFormat="false" ht="12.75" hidden="false" customHeight="true" outlineLevel="0" collapsed="false">
      <c r="A152" s="15" t="s">
        <v>8</v>
      </c>
      <c r="B152" s="16" t="s">
        <v>73</v>
      </c>
      <c r="C152" s="16"/>
      <c r="D152" s="37" t="n">
        <f aca="false">D118</f>
        <v>131.91</v>
      </c>
    </row>
    <row r="153" customFormat="false" ht="12.75" hidden="false" customHeight="true" outlineLevel="0" collapsed="false">
      <c r="A153" s="15" t="s">
        <v>31</v>
      </c>
      <c r="B153" s="16" t="s">
        <v>89</v>
      </c>
      <c r="C153" s="16"/>
      <c r="D153" s="37" t="n">
        <f aca="false">D128</f>
        <v>4.53</v>
      </c>
    </row>
    <row r="154" customFormat="false" ht="12.75" hidden="false" customHeight="true" outlineLevel="0" collapsed="false">
      <c r="A154" s="15" t="s">
        <v>108</v>
      </c>
      <c r="B154" s="15"/>
      <c r="C154" s="15"/>
      <c r="D154" s="38" t="n">
        <f aca="false">SUM(D149:D153)</f>
        <v>6778.03</v>
      </c>
    </row>
    <row r="155" customFormat="false" ht="12.75" hidden="false" customHeight="true" outlineLevel="0" collapsed="false">
      <c r="A155" s="15" t="s">
        <v>51</v>
      </c>
      <c r="B155" s="16" t="s">
        <v>109</v>
      </c>
      <c r="C155" s="16"/>
      <c r="D155" s="39" t="n">
        <f aca="false">D143</f>
        <v>1480.25942528736</v>
      </c>
    </row>
    <row r="156" customFormat="false" ht="12.75" hidden="false" customHeight="true" outlineLevel="0" collapsed="false">
      <c r="A156" s="15" t="s">
        <v>110</v>
      </c>
      <c r="B156" s="15"/>
      <c r="C156" s="15"/>
      <c r="D156" s="38" t="n">
        <f aca="false">SUM(D154:D155)</f>
        <v>8258.28942528736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B151:C151"/>
    <mergeCell ref="B152:C152"/>
    <mergeCell ref="B153:C153"/>
    <mergeCell ref="A154:C154"/>
    <mergeCell ref="B155:C155"/>
    <mergeCell ref="A156:C156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F156"/>
  <sheetViews>
    <sheetView showFormulas="false" showGridLines="true" showRowColHeaders="true" showZeros="true" rightToLeft="false" tabSelected="false" showOutlineSymbols="true" defaultGridColor="true" view="normal" topLeftCell="A139" colorId="64" zoomScale="115" zoomScaleNormal="115" zoomScalePageLayoutView="100" workbookViewId="0">
      <selection pane="topLeft" activeCell="A14" activeCellId="0" sqref="A14"/>
    </sheetView>
  </sheetViews>
  <sheetFormatPr defaultColWidth="9.13671875" defaultRowHeight="15" zeroHeight="false" outlineLevelRow="0" outlineLevelCol="0"/>
  <cols>
    <col collapsed="false" customWidth="false" hidden="false" outlineLevel="0" max="1" min="1" style="1" width="9.13"/>
    <col collapsed="false" customWidth="true" hidden="false" outlineLevel="0" max="2" min="2" style="1" width="60.29"/>
    <col collapsed="false" customWidth="true" hidden="false" outlineLevel="0" max="3" min="3" style="1" width="18"/>
    <col collapsed="false" customWidth="true" hidden="false" outlineLevel="0" max="4" min="4" style="1" width="21.43"/>
    <col collapsed="false" customWidth="true" hidden="false" outlineLevel="0" max="5" min="5" style="1" width="12.71"/>
    <col collapsed="false" customWidth="true" hidden="false" outlineLevel="0" max="6" min="6" style="1" width="11.99"/>
    <col collapsed="false" customWidth="true" hidden="false" outlineLevel="0" max="7" min="7" style="1" width="15.15"/>
    <col collapsed="false" customWidth="false" hidden="false" outlineLevel="0" max="1024" min="8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</row>
    <row r="2" customFormat="false" ht="15.75" hidden="false" customHeight="false" outlineLevel="0" collapsed="false">
      <c r="A2" s="3"/>
      <c r="B2" s="3"/>
      <c r="C2" s="3"/>
      <c r="D2" s="3"/>
    </row>
    <row r="3" customFormat="false" ht="15" hidden="false" customHeight="false" outlineLevel="0" collapsed="false">
      <c r="A3" s="4" t="s">
        <v>1</v>
      </c>
      <c r="B3" s="4"/>
      <c r="C3" s="4"/>
      <c r="D3" s="4"/>
    </row>
    <row r="4" customFormat="false" ht="15" hidden="false" customHeight="false" outlineLevel="0" collapsed="false">
      <c r="A4" s="5"/>
      <c r="B4" s="5"/>
      <c r="C4" s="5"/>
      <c r="D4" s="5"/>
    </row>
    <row r="5" customFormat="false" ht="15" hidden="false" customHeight="false" outlineLevel="0" collapsed="false">
      <c r="A5" s="6" t="s">
        <v>2</v>
      </c>
      <c r="B5" s="7" t="s">
        <v>3</v>
      </c>
      <c r="C5" s="8"/>
      <c r="D5" s="9"/>
    </row>
    <row r="6" customFormat="false" ht="15" hidden="false" customHeight="false" outlineLevel="0" collapsed="false">
      <c r="A6" s="6" t="s">
        <v>4</v>
      </c>
      <c r="B6" s="7" t="s">
        <v>5</v>
      </c>
      <c r="C6" s="8"/>
      <c r="D6" s="9"/>
    </row>
    <row r="7" customFormat="false" ht="15" hidden="false" customHeight="false" outlineLevel="0" collapsed="false">
      <c r="A7" s="6" t="s">
        <v>6</v>
      </c>
      <c r="B7" s="7" t="s">
        <v>7</v>
      </c>
      <c r="C7" s="8"/>
      <c r="D7" s="9"/>
    </row>
    <row r="8" customFormat="false" ht="15" hidden="false" customHeight="false" outlineLevel="0" collapsed="false">
      <c r="A8" s="6" t="s">
        <v>8</v>
      </c>
      <c r="B8" s="7" t="s">
        <v>9</v>
      </c>
      <c r="C8" s="8"/>
      <c r="D8" s="9"/>
    </row>
    <row r="10" customFormat="false" ht="15" hidden="false" customHeight="false" outlineLevel="0" collapsed="false">
      <c r="A10" s="4" t="s">
        <v>10</v>
      </c>
      <c r="B10" s="4"/>
      <c r="C10" s="4"/>
      <c r="D10" s="4"/>
    </row>
    <row r="11" customFormat="false" ht="15" hidden="false" customHeight="false" outlineLevel="0" collapsed="false">
      <c r="A11" s="5"/>
      <c r="B11" s="5"/>
      <c r="C11" s="5"/>
      <c r="D11" s="5"/>
    </row>
    <row r="12" customFormat="false" ht="38.25" hidden="false" customHeight="true" outlineLevel="0" collapsed="false">
      <c r="A12" s="10" t="s">
        <v>11</v>
      </c>
      <c r="B12" s="10"/>
      <c r="C12" s="10" t="s">
        <v>12</v>
      </c>
      <c r="D12" s="11" t="s">
        <v>13</v>
      </c>
    </row>
    <row r="13" customFormat="false" ht="15" hidden="false" customHeight="false" outlineLevel="0" collapsed="false">
      <c r="A13" s="13" t="s">
        <v>119</v>
      </c>
      <c r="B13" s="13"/>
      <c r="C13" s="9" t="s">
        <v>15</v>
      </c>
      <c r="D13" s="9" t="n">
        <v>1</v>
      </c>
    </row>
    <row r="15" customFormat="false" ht="15" hidden="false" customHeight="false" outlineLevel="0" collapsed="false">
      <c r="A15" s="4" t="s">
        <v>16</v>
      </c>
      <c r="B15" s="4"/>
      <c r="C15" s="4"/>
      <c r="D15" s="4"/>
    </row>
    <row r="16" customFormat="false" ht="15" hidden="false" customHeight="false" outlineLevel="0" collapsed="false">
      <c r="A16" s="5"/>
      <c r="B16" s="5"/>
      <c r="C16" s="5"/>
      <c r="D16" s="5"/>
    </row>
    <row r="17" customFormat="false" ht="15" hidden="false" customHeight="false" outlineLevel="0" collapsed="false">
      <c r="A17" s="6" t="n">
        <v>1</v>
      </c>
      <c r="B17" s="6" t="s">
        <v>17</v>
      </c>
      <c r="C17" s="13" t="s">
        <v>116</v>
      </c>
      <c r="D17" s="13"/>
    </row>
    <row r="18" customFormat="false" ht="15" hidden="false" customHeight="false" outlineLevel="0" collapsed="false">
      <c r="A18" s="6" t="n">
        <v>2</v>
      </c>
      <c r="B18" s="6" t="s">
        <v>19</v>
      </c>
      <c r="C18" s="13" t="s">
        <v>120</v>
      </c>
      <c r="D18" s="13"/>
    </row>
    <row r="19" customFormat="false" ht="15" hidden="false" customHeight="false" outlineLevel="0" collapsed="false">
      <c r="A19" s="6" t="n">
        <v>3</v>
      </c>
      <c r="B19" s="6" t="s">
        <v>21</v>
      </c>
      <c r="C19" s="14" t="n">
        <v>1100</v>
      </c>
      <c r="D19" s="14"/>
    </row>
    <row r="20" customFormat="false" ht="15" hidden="false" customHeight="false" outlineLevel="0" collapsed="false">
      <c r="A20" s="6" t="n">
        <v>4</v>
      </c>
      <c r="B20" s="6" t="s">
        <v>22</v>
      </c>
      <c r="C20" s="13"/>
      <c r="D20" s="13"/>
    </row>
    <row r="21" customFormat="false" ht="15" hidden="false" customHeight="false" outlineLevel="0" collapsed="false">
      <c r="A21" s="6" t="n">
        <v>5</v>
      </c>
      <c r="B21" s="6" t="s">
        <v>23</v>
      </c>
      <c r="C21" s="13"/>
      <c r="D21" s="13"/>
    </row>
    <row r="23" customFormat="false" ht="15" hidden="false" customHeight="false" outlineLevel="0" collapsed="false">
      <c r="A23" s="4" t="s">
        <v>24</v>
      </c>
      <c r="B23" s="4"/>
      <c r="C23" s="4"/>
      <c r="D23" s="4"/>
    </row>
    <row r="25" customFormat="false" ht="12.75" hidden="false" customHeight="true" outlineLevel="0" collapsed="false">
      <c r="A25" s="15" t="n">
        <v>1</v>
      </c>
      <c r="B25" s="15" t="s">
        <v>25</v>
      </c>
      <c r="C25" s="15"/>
      <c r="D25" s="15" t="s">
        <v>26</v>
      </c>
    </row>
    <row r="26" customFormat="false" ht="12.75" hidden="false" customHeight="true" outlineLevel="0" collapsed="false">
      <c r="A26" s="10" t="s">
        <v>2</v>
      </c>
      <c r="B26" s="16" t="s">
        <v>27</v>
      </c>
      <c r="C26" s="16"/>
      <c r="D26" s="17" t="n">
        <v>2909.44</v>
      </c>
    </row>
    <row r="27" customFormat="false" ht="12.75" hidden="false" customHeight="true" outlineLevel="0" collapsed="false">
      <c r="A27" s="10" t="s">
        <v>4</v>
      </c>
      <c r="B27" s="16" t="s">
        <v>28</v>
      </c>
      <c r="C27" s="16"/>
      <c r="D27" s="17"/>
    </row>
    <row r="28" customFormat="false" ht="12.75" hidden="false" customHeight="true" outlineLevel="0" collapsed="false">
      <c r="A28" s="10" t="s">
        <v>6</v>
      </c>
      <c r="B28" s="16" t="s">
        <v>29</v>
      </c>
      <c r="C28" s="16"/>
      <c r="D28" s="17"/>
    </row>
    <row r="29" customFormat="false" ht="12.75" hidden="false" customHeight="true" outlineLevel="0" collapsed="false">
      <c r="A29" s="10" t="s">
        <v>8</v>
      </c>
      <c r="B29" s="16" t="s">
        <v>30</v>
      </c>
      <c r="C29" s="16"/>
      <c r="D29" s="17"/>
    </row>
    <row r="30" customFormat="false" ht="12.75" hidden="false" customHeight="true" outlineLevel="0" collapsed="false">
      <c r="A30" s="10" t="s">
        <v>31</v>
      </c>
      <c r="B30" s="16" t="s">
        <v>32</v>
      </c>
      <c r="C30" s="16"/>
      <c r="D30" s="17"/>
    </row>
    <row r="31" customFormat="false" ht="15" hidden="false" customHeight="false" outlineLevel="0" collapsed="false">
      <c r="A31" s="10"/>
      <c r="B31" s="16"/>
      <c r="C31" s="16"/>
      <c r="D31" s="17"/>
    </row>
    <row r="32" customFormat="false" ht="12.75" hidden="false" customHeight="true" outlineLevel="0" collapsed="false">
      <c r="A32" s="10" t="s">
        <v>33</v>
      </c>
      <c r="B32" s="16" t="s">
        <v>34</v>
      </c>
      <c r="C32" s="16"/>
      <c r="D32" s="17"/>
    </row>
    <row r="33" customFormat="false" ht="12.75" hidden="false" customHeight="true" outlineLevel="0" collapsed="false">
      <c r="A33" s="15" t="s">
        <v>35</v>
      </c>
      <c r="B33" s="15"/>
      <c r="C33" s="15"/>
      <c r="D33" s="18" t="n">
        <f aca="false">SUM(D26:D32)</f>
        <v>2909.44</v>
      </c>
    </row>
    <row r="36" customFormat="false" ht="15" hidden="false" customHeight="false" outlineLevel="0" collapsed="false">
      <c r="A36" s="4" t="s">
        <v>36</v>
      </c>
      <c r="B36" s="4"/>
      <c r="C36" s="4"/>
      <c r="D36" s="4"/>
    </row>
    <row r="37" customFormat="false" ht="15" hidden="false" customHeight="false" outlineLevel="0" collapsed="false">
      <c r="A37" s="19"/>
    </row>
    <row r="38" customFormat="false" ht="15" hidden="false" customHeight="false" outlineLevel="0" collapsed="false">
      <c r="A38" s="20" t="s">
        <v>37</v>
      </c>
      <c r="B38" s="20"/>
      <c r="C38" s="20"/>
      <c r="D38" s="20"/>
    </row>
    <row r="40" customFormat="false" ht="12.75" hidden="false" customHeight="true" outlineLevel="0" collapsed="false">
      <c r="A40" s="15" t="s">
        <v>38</v>
      </c>
      <c r="B40" s="15" t="s">
        <v>39</v>
      </c>
      <c r="C40" s="15"/>
      <c r="D40" s="15" t="s">
        <v>26</v>
      </c>
    </row>
    <row r="41" customFormat="false" ht="15" hidden="false" customHeight="false" outlineLevel="0" collapsed="false">
      <c r="A41" s="10" t="s">
        <v>2</v>
      </c>
      <c r="B41" s="16" t="s">
        <v>40</v>
      </c>
      <c r="C41" s="21" t="n">
        <f aca="false">TRUNC(1/12,4)</f>
        <v>0.0833</v>
      </c>
      <c r="D41" s="17" t="n">
        <f aca="false">TRUNC($D$33*C41,2)</f>
        <v>242.35</v>
      </c>
    </row>
    <row r="42" customFormat="false" ht="15" hidden="false" customHeight="false" outlineLevel="0" collapsed="false">
      <c r="A42" s="10" t="s">
        <v>4</v>
      </c>
      <c r="B42" s="16" t="s">
        <v>41</v>
      </c>
      <c r="C42" s="21" t="n">
        <f aca="false">TRUNC(((1+1/3)/12),4)</f>
        <v>0.1111</v>
      </c>
      <c r="D42" s="17" t="n">
        <f aca="false">TRUNC($D$33*C42,2)</f>
        <v>323.23</v>
      </c>
    </row>
    <row r="43" customFormat="false" ht="12.75" hidden="false" customHeight="true" outlineLevel="0" collapsed="false">
      <c r="A43" s="15" t="s">
        <v>35</v>
      </c>
      <c r="B43" s="15"/>
      <c r="C43" s="22" t="n">
        <f aca="false">SUM(C41:C42)</f>
        <v>0.1944</v>
      </c>
      <c r="D43" s="23" t="n">
        <f aca="false">SUM(D41:D42)</f>
        <v>565.58</v>
      </c>
    </row>
    <row r="46" customFormat="false" ht="12.75" hidden="false" customHeight="true" outlineLevel="0" collapsed="false">
      <c r="A46" s="24" t="s">
        <v>42</v>
      </c>
      <c r="B46" s="24"/>
      <c r="C46" s="24"/>
      <c r="D46" s="24"/>
    </row>
    <row r="48" customFormat="false" ht="15" hidden="false" customHeight="false" outlineLevel="0" collapsed="false">
      <c r="A48" s="15" t="s">
        <v>43</v>
      </c>
      <c r="B48" s="15" t="s">
        <v>44</v>
      </c>
      <c r="C48" s="15" t="s">
        <v>45</v>
      </c>
      <c r="D48" s="15" t="s">
        <v>26</v>
      </c>
    </row>
    <row r="49" customFormat="false" ht="15" hidden="false" customHeight="false" outlineLevel="0" collapsed="false">
      <c r="A49" s="10" t="s">
        <v>2</v>
      </c>
      <c r="B49" s="16" t="s">
        <v>46</v>
      </c>
      <c r="C49" s="25" t="n">
        <v>0.2</v>
      </c>
      <c r="D49" s="17" t="n">
        <f aca="false">TRUNC(($D$33+$D$43)*C49,2)</f>
        <v>695</v>
      </c>
    </row>
    <row r="50" customFormat="false" ht="15" hidden="false" customHeight="false" outlineLevel="0" collapsed="false">
      <c r="A50" s="10" t="s">
        <v>4</v>
      </c>
      <c r="B50" s="16" t="s">
        <v>47</v>
      </c>
      <c r="C50" s="25" t="n">
        <v>0.025</v>
      </c>
      <c r="D50" s="17" t="n">
        <f aca="false">TRUNC(($D$33+$D$43)*C50,2)</f>
        <v>86.87</v>
      </c>
    </row>
    <row r="51" customFormat="false" ht="15" hidden="false" customHeight="false" outlineLevel="0" collapsed="false">
      <c r="A51" s="10" t="s">
        <v>6</v>
      </c>
      <c r="B51" s="16" t="s">
        <v>48</v>
      </c>
      <c r="C51" s="26" t="n">
        <v>0.03</v>
      </c>
      <c r="D51" s="17" t="n">
        <f aca="false">TRUNC(($D$33+$D$43)*C51,2)</f>
        <v>104.25</v>
      </c>
    </row>
    <row r="52" customFormat="false" ht="15" hidden="false" customHeight="false" outlineLevel="0" collapsed="false">
      <c r="A52" s="10" t="s">
        <v>8</v>
      </c>
      <c r="B52" s="16" t="s">
        <v>49</v>
      </c>
      <c r="C52" s="25" t="n">
        <v>0.015</v>
      </c>
      <c r="D52" s="17" t="n">
        <f aca="false">TRUNC(($D$33+$D$43)*C52,2)</f>
        <v>52.12</v>
      </c>
    </row>
    <row r="53" customFormat="false" ht="15" hidden="false" customHeight="false" outlineLevel="0" collapsed="false">
      <c r="A53" s="10" t="s">
        <v>31</v>
      </c>
      <c r="B53" s="16" t="s">
        <v>50</v>
      </c>
      <c r="C53" s="25" t="n">
        <v>0.01</v>
      </c>
      <c r="D53" s="17" t="n">
        <f aca="false">TRUNC(($D$33+$D$43)*C53,2)</f>
        <v>34.75</v>
      </c>
    </row>
    <row r="54" customFormat="false" ht="15" hidden="false" customHeight="false" outlineLevel="0" collapsed="false">
      <c r="A54" s="10" t="s">
        <v>51</v>
      </c>
      <c r="B54" s="16" t="s">
        <v>52</v>
      </c>
      <c r="C54" s="25" t="n">
        <v>0.006</v>
      </c>
      <c r="D54" s="17" t="n">
        <f aca="false">TRUNC(($D$33+$D$43)*C54,2)</f>
        <v>20.85</v>
      </c>
    </row>
    <row r="55" customFormat="false" ht="15" hidden="false" customHeight="false" outlineLevel="0" collapsed="false">
      <c r="A55" s="10" t="s">
        <v>33</v>
      </c>
      <c r="B55" s="16" t="s">
        <v>53</v>
      </c>
      <c r="C55" s="25" t="n">
        <v>0.002</v>
      </c>
      <c r="D55" s="17" t="n">
        <f aca="false">TRUNC(($D$33+$D$43)*C55,2)</f>
        <v>6.95</v>
      </c>
    </row>
    <row r="56" customFormat="false" ht="15" hidden="false" customHeight="false" outlineLevel="0" collapsed="false">
      <c r="A56" s="10" t="s">
        <v>54</v>
      </c>
      <c r="B56" s="16" t="s">
        <v>55</v>
      </c>
      <c r="C56" s="25" t="n">
        <v>0.08</v>
      </c>
      <c r="D56" s="17" t="n">
        <f aca="false">TRUNC(($D$33+$D$43)*C56,2)</f>
        <v>278</v>
      </c>
    </row>
    <row r="57" customFormat="false" ht="12.75" hidden="false" customHeight="true" outlineLevel="0" collapsed="false">
      <c r="A57" s="15" t="s">
        <v>56</v>
      </c>
      <c r="B57" s="15"/>
      <c r="C57" s="27" t="n">
        <f aca="false">SUM(C49:C56)</f>
        <v>0.368</v>
      </c>
      <c r="D57" s="23" t="n">
        <f aca="false">SUM(D49:D56)</f>
        <v>1278.79</v>
      </c>
    </row>
    <row r="60" customFormat="false" ht="15" hidden="false" customHeight="false" outlineLevel="0" collapsed="false">
      <c r="A60" s="20" t="s">
        <v>57</v>
      </c>
      <c r="B60" s="20"/>
      <c r="C60" s="20"/>
      <c r="D60" s="20"/>
    </row>
    <row r="62" customFormat="false" ht="12.75" hidden="false" customHeight="true" outlineLevel="0" collapsed="false">
      <c r="A62" s="15" t="s">
        <v>58</v>
      </c>
      <c r="B62" s="28" t="s">
        <v>59</v>
      </c>
      <c r="C62" s="28"/>
      <c r="D62" s="15" t="s">
        <v>26</v>
      </c>
    </row>
    <row r="63" customFormat="false" ht="12.75" hidden="false" customHeight="true" outlineLevel="0" collapsed="false">
      <c r="A63" s="10" t="s">
        <v>2</v>
      </c>
      <c r="B63" s="16" t="s">
        <v>60</v>
      </c>
      <c r="C63" s="16"/>
      <c r="D63" s="17" t="n">
        <f aca="false">IF((23*2*4.4)-(D26*0.06)&lt;0,0,(23*2*4.4)-(D26*0.06))</f>
        <v>27.8336</v>
      </c>
    </row>
    <row r="64" customFormat="false" ht="12.75" hidden="false" customHeight="true" outlineLevel="0" collapsed="false">
      <c r="A64" s="10" t="s">
        <v>4</v>
      </c>
      <c r="B64" s="16" t="s">
        <v>61</v>
      </c>
      <c r="C64" s="16"/>
      <c r="D64" s="17" t="n">
        <f aca="false">23*(29-2.9)</f>
        <v>600.3</v>
      </c>
    </row>
    <row r="65" customFormat="false" ht="12.75" hidden="false" customHeight="true" outlineLevel="0" collapsed="false">
      <c r="A65" s="10" t="s">
        <v>6</v>
      </c>
      <c r="B65" s="16" t="s">
        <v>62</v>
      </c>
      <c r="C65" s="16"/>
      <c r="D65" s="17" t="n">
        <f aca="false">200*0.7</f>
        <v>140</v>
      </c>
    </row>
    <row r="66" customFormat="false" ht="12.75" hidden="false" customHeight="true" outlineLevel="0" collapsed="false">
      <c r="A66" s="10" t="s">
        <v>8</v>
      </c>
      <c r="B66" s="16" t="s">
        <v>34</v>
      </c>
      <c r="C66" s="16"/>
      <c r="D66" s="17"/>
    </row>
    <row r="67" customFormat="false" ht="12.75" hidden="false" customHeight="true" outlineLevel="0" collapsed="false">
      <c r="A67" s="15" t="s">
        <v>35</v>
      </c>
      <c r="B67" s="15"/>
      <c r="C67" s="15"/>
      <c r="D67" s="23" t="n">
        <f aca="false">SUM(D63:D66)</f>
        <v>768.1336</v>
      </c>
    </row>
    <row r="70" customFormat="false" ht="15" hidden="false" customHeight="false" outlineLevel="0" collapsed="false">
      <c r="A70" s="20" t="s">
        <v>63</v>
      </c>
      <c r="B70" s="20"/>
      <c r="C70" s="20"/>
      <c r="D70" s="20"/>
    </row>
    <row r="72" customFormat="false" ht="12.75" hidden="false" customHeight="true" outlineLevel="0" collapsed="false">
      <c r="A72" s="15" t="n">
        <v>2</v>
      </c>
      <c r="B72" s="28" t="s">
        <v>64</v>
      </c>
      <c r="C72" s="28"/>
      <c r="D72" s="15" t="s">
        <v>26</v>
      </c>
    </row>
    <row r="73" customFormat="false" ht="12.75" hidden="false" customHeight="true" outlineLevel="0" collapsed="false">
      <c r="A73" s="10" t="s">
        <v>38</v>
      </c>
      <c r="B73" s="16" t="s">
        <v>39</v>
      </c>
      <c r="C73" s="16"/>
      <c r="D73" s="29" t="n">
        <f aca="false">D43</f>
        <v>565.58</v>
      </c>
    </row>
    <row r="74" customFormat="false" ht="12.75" hidden="false" customHeight="true" outlineLevel="0" collapsed="false">
      <c r="A74" s="10" t="s">
        <v>43</v>
      </c>
      <c r="B74" s="16" t="s">
        <v>44</v>
      </c>
      <c r="C74" s="16"/>
      <c r="D74" s="29" t="n">
        <f aca="false">D57</f>
        <v>1278.79</v>
      </c>
    </row>
    <row r="75" customFormat="false" ht="12.75" hidden="false" customHeight="true" outlineLevel="0" collapsed="false">
      <c r="A75" s="10" t="s">
        <v>58</v>
      </c>
      <c r="B75" s="16" t="s">
        <v>59</v>
      </c>
      <c r="C75" s="16"/>
      <c r="D75" s="29" t="n">
        <f aca="false">D67</f>
        <v>768.1336</v>
      </c>
    </row>
    <row r="76" customFormat="false" ht="12.75" hidden="false" customHeight="true" outlineLevel="0" collapsed="false">
      <c r="A76" s="15" t="s">
        <v>35</v>
      </c>
      <c r="B76" s="15"/>
      <c r="C76" s="15"/>
      <c r="D76" s="23" t="n">
        <f aca="false">SUM(D73:D75)</f>
        <v>2612.5036</v>
      </c>
    </row>
    <row r="77" customFormat="false" ht="15" hidden="false" customHeight="false" outlineLevel="0" collapsed="false">
      <c r="A77" s="30"/>
      <c r="E77" s="31"/>
    </row>
    <row r="79" customFormat="false" ht="15" hidden="false" customHeight="false" outlineLevel="0" collapsed="false">
      <c r="A79" s="4" t="s">
        <v>65</v>
      </c>
      <c r="B79" s="4"/>
      <c r="C79" s="4"/>
      <c r="D79" s="4"/>
      <c r="E79" s="32"/>
    </row>
    <row r="80" customFormat="false" ht="12.75" hidden="false" customHeight="true" outlineLevel="0" collapsed="false">
      <c r="E80" s="31"/>
    </row>
    <row r="81" customFormat="false" ht="12.75" hidden="false" customHeight="true" outlineLevel="0" collapsed="false">
      <c r="A81" s="15" t="n">
        <v>3</v>
      </c>
      <c r="B81" s="28" t="s">
        <v>66</v>
      </c>
      <c r="C81" s="28"/>
      <c r="D81" s="15" t="s">
        <v>26</v>
      </c>
    </row>
    <row r="82" customFormat="false" ht="15" hidden="false" customHeight="false" outlineLevel="0" collapsed="false">
      <c r="A82" s="10" t="s">
        <v>2</v>
      </c>
      <c r="B82" s="33" t="s">
        <v>67</v>
      </c>
      <c r="C82" s="25" t="n">
        <f aca="false">TRUNC(((1/12)*5%),4)</f>
        <v>0.0041</v>
      </c>
      <c r="D82" s="17" t="n">
        <f aca="false">TRUNC($D$33*C82,2)</f>
        <v>11.92</v>
      </c>
    </row>
    <row r="83" customFormat="false" ht="15" hidden="false" customHeight="false" outlineLevel="0" collapsed="false">
      <c r="A83" s="10" t="s">
        <v>4</v>
      </c>
      <c r="B83" s="33" t="s">
        <v>68</v>
      </c>
      <c r="C83" s="25" t="n">
        <v>0.08</v>
      </c>
      <c r="D83" s="17" t="n">
        <f aca="false">TRUNC(D82*C83,2)</f>
        <v>0.95</v>
      </c>
    </row>
    <row r="84" customFormat="false" ht="15" hidden="false" customHeight="false" outlineLevel="0" collapsed="false">
      <c r="A84" s="10" t="s">
        <v>6</v>
      </c>
      <c r="B84" s="33" t="s">
        <v>69</v>
      </c>
      <c r="C84" s="25" t="n">
        <f aca="false">TRUNC(8%*5%*40%,4)</f>
        <v>0.0016</v>
      </c>
      <c r="D84" s="17" t="n">
        <f aca="false">TRUNC($D$33*C84,2)</f>
        <v>4.65</v>
      </c>
    </row>
    <row r="85" customFormat="false" ht="15" hidden="false" customHeight="false" outlineLevel="0" collapsed="false">
      <c r="A85" s="10" t="s">
        <v>8</v>
      </c>
      <c r="B85" s="33" t="s">
        <v>70</v>
      </c>
      <c r="C85" s="25" t="n">
        <f aca="false">TRUNC(((7/30)/12)*95%,4)</f>
        <v>0.0184</v>
      </c>
      <c r="D85" s="17" t="n">
        <f aca="false">TRUNC($D$33*C85,2)</f>
        <v>53.53</v>
      </c>
    </row>
    <row r="86" customFormat="false" ht="25.5" hidden="false" customHeight="false" outlineLevel="0" collapsed="false">
      <c r="A86" s="10" t="s">
        <v>31</v>
      </c>
      <c r="B86" s="33" t="s">
        <v>71</v>
      </c>
      <c r="C86" s="25" t="n">
        <f aca="false">C57</f>
        <v>0.368</v>
      </c>
      <c r="D86" s="17" t="n">
        <f aca="false">TRUNC(D85*C86,2)</f>
        <v>19.69</v>
      </c>
    </row>
    <row r="87" customFormat="false" ht="15" hidden="false" customHeight="false" outlineLevel="0" collapsed="false">
      <c r="A87" s="10" t="s">
        <v>51</v>
      </c>
      <c r="B87" s="33" t="s">
        <v>72</v>
      </c>
      <c r="C87" s="25" t="n">
        <f aca="false">TRUNC(8%*95%*40%,4)</f>
        <v>0.0304</v>
      </c>
      <c r="D87" s="17" t="n">
        <f aca="false">TRUNC($D$33*C87,2)</f>
        <v>88.44</v>
      </c>
    </row>
    <row r="88" customFormat="false" ht="12.75" hidden="false" customHeight="true" outlineLevel="0" collapsed="false">
      <c r="A88" s="15" t="s">
        <v>35</v>
      </c>
      <c r="B88" s="15"/>
      <c r="C88" s="15"/>
      <c r="D88" s="23" t="n">
        <f aca="false">SUM(D82:D87)</f>
        <v>179.18</v>
      </c>
    </row>
    <row r="91" customFormat="false" ht="15" hidden="false" customHeight="false" outlineLevel="0" collapsed="false">
      <c r="A91" s="4" t="s">
        <v>73</v>
      </c>
      <c r="B91" s="4"/>
      <c r="C91" s="4"/>
      <c r="D91" s="4"/>
    </row>
    <row r="94" customFormat="false" ht="15" hidden="false" customHeight="false" outlineLevel="0" collapsed="false">
      <c r="A94" s="20" t="s">
        <v>74</v>
      </c>
      <c r="B94" s="20"/>
      <c r="C94" s="20"/>
      <c r="D94" s="20"/>
    </row>
    <row r="95" customFormat="false" ht="15" hidden="false" customHeight="false" outlineLevel="0" collapsed="false">
      <c r="A95" s="19"/>
    </row>
    <row r="96" customFormat="false" ht="12.75" hidden="false" customHeight="true" outlineLevel="0" collapsed="false">
      <c r="A96" s="15" t="s">
        <v>75</v>
      </c>
      <c r="B96" s="28" t="s">
        <v>76</v>
      </c>
      <c r="C96" s="28"/>
      <c r="D96" s="15" t="s">
        <v>26</v>
      </c>
    </row>
    <row r="97" customFormat="false" ht="15" hidden="false" customHeight="false" outlineLevel="0" collapsed="false">
      <c r="A97" s="10" t="s">
        <v>2</v>
      </c>
      <c r="B97" s="16" t="s">
        <v>77</v>
      </c>
      <c r="C97" s="25" t="n">
        <f aca="false">TRUNC(((1+1/3)/12)/12,4)</f>
        <v>0.0092</v>
      </c>
      <c r="D97" s="17" t="n">
        <f aca="false">TRUNC(($D$33+$D$76+$D$88)*C97,2)</f>
        <v>52.45</v>
      </c>
    </row>
    <row r="98" customFormat="false" ht="15" hidden="false" customHeight="false" outlineLevel="0" collapsed="false">
      <c r="A98" s="10" t="s">
        <v>4</v>
      </c>
      <c r="B98" s="16" t="s">
        <v>78</v>
      </c>
      <c r="C98" s="25" t="n">
        <f aca="false">TRUNC(((2/30)/12),4)</f>
        <v>0.0055</v>
      </c>
      <c r="D98" s="17" t="n">
        <f aca="false">TRUNC(($D$33+$D$76+$D$88)*C98,2)</f>
        <v>31.35</v>
      </c>
    </row>
    <row r="99" customFormat="false" ht="15" hidden="false" customHeight="false" outlineLevel="0" collapsed="false">
      <c r="A99" s="10" t="s">
        <v>6</v>
      </c>
      <c r="B99" s="16" t="s">
        <v>79</v>
      </c>
      <c r="C99" s="25" t="n">
        <f aca="false">TRUNC(((5/30)/12)*2%,4)</f>
        <v>0.0002</v>
      </c>
      <c r="D99" s="17" t="n">
        <f aca="false">TRUNC(($D$33+$D$76+$D$88)*C99,2)</f>
        <v>1.14</v>
      </c>
    </row>
    <row r="100" customFormat="false" ht="15" hidden="false" customHeight="false" outlineLevel="0" collapsed="false">
      <c r="A100" s="10" t="s">
        <v>8</v>
      </c>
      <c r="B100" s="16" t="s">
        <v>80</v>
      </c>
      <c r="C100" s="25" t="n">
        <f aca="false">TRUNC(((15/30)/12)*8%,4)</f>
        <v>0.0033</v>
      </c>
      <c r="D100" s="17" t="n">
        <f aca="false">TRUNC(($D$33+$D$76+$D$88)*C100,2)</f>
        <v>18.81</v>
      </c>
    </row>
    <row r="101" customFormat="false" ht="15" hidden="false" customHeight="false" outlineLevel="0" collapsed="false">
      <c r="A101" s="10" t="s">
        <v>31</v>
      </c>
      <c r="B101" s="16" t="s">
        <v>81</v>
      </c>
      <c r="C101" s="25" t="n">
        <f aca="false">((1+1/3)/12)*3%*(6/12)</f>
        <v>0.00166666666666667</v>
      </c>
      <c r="D101" s="17" t="n">
        <f aca="false">TRUNC(($D$33+$D$76+$D$88)*C101,2)</f>
        <v>9.5</v>
      </c>
    </row>
    <row r="102" customFormat="false" ht="15" hidden="false" customHeight="false" outlineLevel="0" collapsed="false">
      <c r="A102" s="10" t="s">
        <v>51</v>
      </c>
      <c r="B102" s="16" t="s">
        <v>82</v>
      </c>
      <c r="C102" s="25"/>
      <c r="D102" s="17" t="n">
        <f aca="false">TRUNC(($D$33+$D$76+$D$88)*C102,2)</f>
        <v>0</v>
      </c>
    </row>
    <row r="103" customFormat="false" ht="12.75" hidden="false" customHeight="true" outlineLevel="0" collapsed="false">
      <c r="A103" s="15" t="s">
        <v>56</v>
      </c>
      <c r="B103" s="15"/>
      <c r="C103" s="15"/>
      <c r="D103" s="23" t="n">
        <f aca="false">SUM(D97:D102)</f>
        <v>113.25</v>
      </c>
      <c r="E103" s="32"/>
      <c r="F103" s="32"/>
    </row>
    <row r="106" customFormat="false" ht="15" hidden="false" customHeight="false" outlineLevel="0" collapsed="false">
      <c r="A106" s="20" t="s">
        <v>83</v>
      </c>
      <c r="B106" s="20"/>
      <c r="C106" s="20"/>
      <c r="D106" s="20"/>
    </row>
    <row r="107" customFormat="false" ht="15" hidden="false" customHeight="false" outlineLevel="0" collapsed="false">
      <c r="A107" s="19"/>
    </row>
    <row r="108" customFormat="false" ht="12.75" hidden="false" customHeight="true" outlineLevel="0" collapsed="false">
      <c r="A108" s="15" t="s">
        <v>84</v>
      </c>
      <c r="B108" s="28" t="s">
        <v>85</v>
      </c>
      <c r="C108" s="28"/>
      <c r="D108" s="15" t="s">
        <v>26</v>
      </c>
    </row>
    <row r="109" customFormat="false" ht="12.75" hidden="false" customHeight="true" outlineLevel="0" collapsed="false">
      <c r="A109" s="10" t="s">
        <v>2</v>
      </c>
      <c r="B109" s="16" t="s">
        <v>86</v>
      </c>
      <c r="C109" s="16"/>
      <c r="D109" s="17" t="n">
        <f aca="false">((D33+D76+D88)/220)*22*0</f>
        <v>0</v>
      </c>
    </row>
    <row r="110" customFormat="false" ht="12.75" hidden="false" customHeight="true" outlineLevel="0" collapsed="false">
      <c r="A110" s="15" t="s">
        <v>35</v>
      </c>
      <c r="B110" s="15"/>
      <c r="C110" s="15"/>
      <c r="D110" s="23" t="n">
        <f aca="false">SUM(D109)</f>
        <v>0</v>
      </c>
    </row>
    <row r="113" customFormat="false" ht="15" hidden="false" customHeight="false" outlineLevel="0" collapsed="false">
      <c r="A113" s="20" t="s">
        <v>87</v>
      </c>
      <c r="B113" s="20"/>
      <c r="C113" s="20"/>
      <c r="D113" s="20"/>
    </row>
    <row r="114" customFormat="false" ht="15" hidden="false" customHeight="false" outlineLevel="0" collapsed="false">
      <c r="A114" s="19"/>
    </row>
    <row r="115" customFormat="false" ht="12.75" hidden="false" customHeight="true" outlineLevel="0" collapsed="false">
      <c r="A115" s="15" t="n">
        <v>4</v>
      </c>
      <c r="B115" s="15" t="s">
        <v>88</v>
      </c>
      <c r="C115" s="15"/>
      <c r="D115" s="15" t="s">
        <v>26</v>
      </c>
    </row>
    <row r="116" customFormat="false" ht="12.75" hidden="false" customHeight="true" outlineLevel="0" collapsed="false">
      <c r="A116" s="10" t="s">
        <v>75</v>
      </c>
      <c r="B116" s="16" t="s">
        <v>76</v>
      </c>
      <c r="C116" s="16"/>
      <c r="D116" s="29" t="n">
        <f aca="false">D103</f>
        <v>113.25</v>
      </c>
    </row>
    <row r="117" customFormat="false" ht="12.75" hidden="false" customHeight="true" outlineLevel="0" collapsed="false">
      <c r="A117" s="10" t="s">
        <v>84</v>
      </c>
      <c r="B117" s="16" t="s">
        <v>85</v>
      </c>
      <c r="C117" s="16"/>
      <c r="D117" s="29" t="n">
        <f aca="false">D110</f>
        <v>0</v>
      </c>
    </row>
    <row r="118" customFormat="false" ht="12.75" hidden="false" customHeight="true" outlineLevel="0" collapsed="false">
      <c r="A118" s="15" t="s">
        <v>35</v>
      </c>
      <c r="B118" s="15"/>
      <c r="C118" s="15"/>
      <c r="D118" s="23" t="n">
        <f aca="false">SUM(D116:D117)</f>
        <v>113.25</v>
      </c>
    </row>
    <row r="121" customFormat="false" ht="15" hidden="false" customHeight="false" outlineLevel="0" collapsed="false">
      <c r="A121" s="4" t="s">
        <v>89</v>
      </c>
      <c r="B121" s="4"/>
      <c r="C121" s="4"/>
      <c r="D121" s="4"/>
    </row>
    <row r="123" customFormat="false" ht="12.75" hidden="false" customHeight="true" outlineLevel="0" collapsed="false">
      <c r="A123" s="15" t="n">
        <v>5</v>
      </c>
      <c r="B123" s="34" t="s">
        <v>90</v>
      </c>
      <c r="C123" s="34"/>
      <c r="D123" s="15" t="s">
        <v>26</v>
      </c>
    </row>
    <row r="124" customFormat="false" ht="15" hidden="false" customHeight="false" outlineLevel="0" collapsed="false">
      <c r="A124" s="10" t="s">
        <v>2</v>
      </c>
      <c r="B124" s="16" t="s">
        <v>91</v>
      </c>
      <c r="C124" s="16"/>
      <c r="D124" s="17" t="n">
        <v>4.53</v>
      </c>
    </row>
    <row r="125" customFormat="false" ht="15" hidden="false" customHeight="false" outlineLevel="0" collapsed="false">
      <c r="A125" s="10" t="s">
        <v>4</v>
      </c>
      <c r="B125" s="16" t="s">
        <v>92</v>
      </c>
      <c r="C125" s="16"/>
      <c r="D125" s="17"/>
    </row>
    <row r="126" customFormat="false" ht="15" hidden="false" customHeight="false" outlineLevel="0" collapsed="false">
      <c r="A126" s="10" t="s">
        <v>6</v>
      </c>
      <c r="B126" s="16" t="s">
        <v>93</v>
      </c>
      <c r="C126" s="16"/>
      <c r="D126" s="17"/>
    </row>
    <row r="127" customFormat="false" ht="15" hidden="false" customHeight="false" outlineLevel="0" collapsed="false">
      <c r="A127" s="10" t="s">
        <v>8</v>
      </c>
      <c r="B127" s="16" t="s">
        <v>34</v>
      </c>
      <c r="C127" s="16"/>
      <c r="D127" s="17"/>
    </row>
    <row r="128" customFormat="false" ht="12.75" hidden="false" customHeight="true" outlineLevel="0" collapsed="false">
      <c r="A128" s="15" t="s">
        <v>56</v>
      </c>
      <c r="B128" s="15"/>
      <c r="C128" s="15"/>
      <c r="D128" s="18" t="n">
        <f aca="false">SUM(D124:D127)</f>
        <v>4.53</v>
      </c>
    </row>
    <row r="131" customFormat="false" ht="15" hidden="false" customHeight="false" outlineLevel="0" collapsed="false">
      <c r="A131" s="4" t="s">
        <v>95</v>
      </c>
      <c r="B131" s="4"/>
      <c r="C131" s="4"/>
      <c r="D131" s="4"/>
    </row>
    <row r="133" customFormat="false" ht="15" hidden="false" customHeight="false" outlineLevel="0" collapsed="false">
      <c r="A133" s="15" t="n">
        <v>6</v>
      </c>
      <c r="B133" s="34" t="s">
        <v>96</v>
      </c>
      <c r="C133" s="15" t="s">
        <v>45</v>
      </c>
      <c r="D133" s="15" t="s">
        <v>26</v>
      </c>
    </row>
    <row r="134" customFormat="false" ht="15" hidden="false" customHeight="false" outlineLevel="0" collapsed="false">
      <c r="A134" s="10" t="s">
        <v>2</v>
      </c>
      <c r="B134" s="16" t="s">
        <v>97</v>
      </c>
      <c r="C134" s="25" t="n">
        <v>0.05</v>
      </c>
      <c r="D134" s="29" t="n">
        <f aca="false">D154*C134</f>
        <v>290.94518</v>
      </c>
    </row>
    <row r="135" customFormat="false" ht="15" hidden="false" customHeight="false" outlineLevel="0" collapsed="false">
      <c r="A135" s="10" t="s">
        <v>4</v>
      </c>
      <c r="B135" s="16" t="s">
        <v>98</v>
      </c>
      <c r="C135" s="25" t="n">
        <v>0.06</v>
      </c>
      <c r="D135" s="17" t="n">
        <f aca="false">(D154+D134)*C135</f>
        <v>366.5909268</v>
      </c>
    </row>
    <row r="136" customFormat="false" ht="15" hidden="false" customHeight="false" outlineLevel="0" collapsed="false">
      <c r="A136" s="10" t="s">
        <v>6</v>
      </c>
      <c r="B136" s="16" t="s">
        <v>99</v>
      </c>
      <c r="C136" s="21" t="n">
        <f aca="false">SUM(C137:C142)</f>
        <v>0.0865</v>
      </c>
      <c r="D136" s="17" t="n">
        <f aca="false">(D154+D134+D135)*C136/(1-C136)</f>
        <v>613.25893228046</v>
      </c>
    </row>
    <row r="137" customFormat="false" ht="15" hidden="false" customHeight="false" outlineLevel="0" collapsed="false">
      <c r="A137" s="10"/>
      <c r="B137" s="16" t="s">
        <v>100</v>
      </c>
      <c r="C137" s="25"/>
      <c r="D137" s="29" t="n">
        <f aca="false">$D$156*C137</f>
        <v>0</v>
      </c>
    </row>
    <row r="138" customFormat="false" ht="15" hidden="false" customHeight="false" outlineLevel="0" collapsed="false">
      <c r="A138" s="10"/>
      <c r="B138" s="16" t="s">
        <v>101</v>
      </c>
      <c r="C138" s="25" t="n">
        <v>0.0065</v>
      </c>
      <c r="D138" s="29" t="n">
        <f aca="false">$D$156*C138</f>
        <v>46.083041154023</v>
      </c>
    </row>
    <row r="139" customFormat="false" ht="15" hidden="false" customHeight="false" outlineLevel="0" collapsed="false">
      <c r="A139" s="10"/>
      <c r="B139" s="16" t="s">
        <v>102</v>
      </c>
      <c r="C139" s="25" t="n">
        <v>0.03</v>
      </c>
      <c r="D139" s="29" t="n">
        <f aca="false">$D$156*C139</f>
        <v>212.690959172414</v>
      </c>
    </row>
    <row r="140" customFormat="false" ht="15" hidden="false" customHeight="false" outlineLevel="0" collapsed="false">
      <c r="A140" s="10"/>
      <c r="B140" s="16" t="s">
        <v>103</v>
      </c>
      <c r="C140" s="10"/>
      <c r="D140" s="29" t="n">
        <f aca="false">$D$156*C140</f>
        <v>0</v>
      </c>
    </row>
    <row r="141" customFormat="false" ht="15" hidden="false" customHeight="false" outlineLevel="0" collapsed="false">
      <c r="A141" s="10"/>
      <c r="B141" s="16" t="s">
        <v>104</v>
      </c>
      <c r="C141" s="25"/>
      <c r="D141" s="29" t="n">
        <f aca="false">$D$156*C141</f>
        <v>0</v>
      </c>
    </row>
    <row r="142" customFormat="false" ht="15" hidden="false" customHeight="false" outlineLevel="0" collapsed="false">
      <c r="A142" s="10"/>
      <c r="B142" s="16" t="s">
        <v>105</v>
      </c>
      <c r="C142" s="25" t="n">
        <v>0.05</v>
      </c>
      <c r="D142" s="29" t="n">
        <f aca="false">$D$156*C142</f>
        <v>354.484931954023</v>
      </c>
    </row>
    <row r="143" customFormat="false" ht="13.5" hidden="false" customHeight="true" outlineLevel="0" collapsed="false">
      <c r="A143" s="35" t="s">
        <v>56</v>
      </c>
      <c r="B143" s="35"/>
      <c r="C143" s="36" t="n">
        <f aca="false">(1+C135)*(1+C134)/(1-C136)-1</f>
        <v>0.218390804597701</v>
      </c>
      <c r="D143" s="23" t="n">
        <f aca="false">SUM(D134:D136)</f>
        <v>1270.79503908046</v>
      </c>
    </row>
    <row r="146" customFormat="false" ht="15" hidden="false" customHeight="false" outlineLevel="0" collapsed="false">
      <c r="A146" s="4" t="s">
        <v>106</v>
      </c>
      <c r="B146" s="4"/>
      <c r="C146" s="4"/>
      <c r="D146" s="4"/>
    </row>
    <row r="148" customFormat="false" ht="12.75" hidden="false" customHeight="true" outlineLevel="0" collapsed="false">
      <c r="A148" s="15"/>
      <c r="B148" s="15" t="s">
        <v>107</v>
      </c>
      <c r="C148" s="15"/>
      <c r="D148" s="15" t="s">
        <v>26</v>
      </c>
    </row>
    <row r="149" customFormat="false" ht="12.75" hidden="false" customHeight="true" outlineLevel="0" collapsed="false">
      <c r="A149" s="15" t="s">
        <v>2</v>
      </c>
      <c r="B149" s="16" t="s">
        <v>24</v>
      </c>
      <c r="C149" s="16"/>
      <c r="D149" s="37" t="n">
        <f aca="false">D33</f>
        <v>2909.44</v>
      </c>
    </row>
    <row r="150" customFormat="false" ht="12.75" hidden="false" customHeight="true" outlineLevel="0" collapsed="false">
      <c r="A150" s="15" t="s">
        <v>4</v>
      </c>
      <c r="B150" s="16" t="s">
        <v>36</v>
      </c>
      <c r="C150" s="16"/>
      <c r="D150" s="37" t="n">
        <f aca="false">D76</f>
        <v>2612.5036</v>
      </c>
    </row>
    <row r="151" customFormat="false" ht="12.75" hidden="false" customHeight="true" outlineLevel="0" collapsed="false">
      <c r="A151" s="15" t="s">
        <v>6</v>
      </c>
      <c r="B151" s="16" t="s">
        <v>65</v>
      </c>
      <c r="C151" s="16"/>
      <c r="D151" s="37" t="n">
        <f aca="false">D88</f>
        <v>179.18</v>
      </c>
    </row>
    <row r="152" customFormat="false" ht="12.75" hidden="false" customHeight="true" outlineLevel="0" collapsed="false">
      <c r="A152" s="15" t="s">
        <v>8</v>
      </c>
      <c r="B152" s="16" t="s">
        <v>73</v>
      </c>
      <c r="C152" s="16"/>
      <c r="D152" s="37" t="n">
        <f aca="false">D118</f>
        <v>113.25</v>
      </c>
    </row>
    <row r="153" customFormat="false" ht="12.75" hidden="false" customHeight="true" outlineLevel="0" collapsed="false">
      <c r="A153" s="15" t="s">
        <v>31</v>
      </c>
      <c r="B153" s="16" t="s">
        <v>89</v>
      </c>
      <c r="C153" s="16"/>
      <c r="D153" s="37" t="n">
        <f aca="false">D128</f>
        <v>4.53</v>
      </c>
    </row>
    <row r="154" customFormat="false" ht="12.75" hidden="false" customHeight="true" outlineLevel="0" collapsed="false">
      <c r="A154" s="15" t="s">
        <v>108</v>
      </c>
      <c r="B154" s="15"/>
      <c r="C154" s="15"/>
      <c r="D154" s="38" t="n">
        <f aca="false">SUM(D149:D153)</f>
        <v>5818.9036</v>
      </c>
    </row>
    <row r="155" customFormat="false" ht="12.75" hidden="false" customHeight="true" outlineLevel="0" collapsed="false">
      <c r="A155" s="15" t="s">
        <v>51</v>
      </c>
      <c r="B155" s="16" t="s">
        <v>109</v>
      </c>
      <c r="C155" s="16"/>
      <c r="D155" s="39" t="n">
        <f aca="false">D143</f>
        <v>1270.79503908046</v>
      </c>
    </row>
    <row r="156" customFormat="false" ht="12.75" hidden="false" customHeight="true" outlineLevel="0" collapsed="false">
      <c r="A156" s="15" t="s">
        <v>110</v>
      </c>
      <c r="B156" s="15"/>
      <c r="C156" s="15"/>
      <c r="D156" s="38" t="n">
        <f aca="false">SUM(D154:D155)</f>
        <v>7089.69863908046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B151:C151"/>
    <mergeCell ref="B152:C152"/>
    <mergeCell ref="B153:C153"/>
    <mergeCell ref="A154:C154"/>
    <mergeCell ref="B155:C155"/>
    <mergeCell ref="A156:C156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F156"/>
  <sheetViews>
    <sheetView showFormulas="false" showGridLines="true" showRowColHeaders="true" showZeros="true" rightToLeft="false" tabSelected="false" showOutlineSymbols="true" defaultGridColor="true" view="normal" topLeftCell="A136" colorId="64" zoomScale="115" zoomScaleNormal="115" zoomScalePageLayoutView="100" workbookViewId="0">
      <selection pane="topLeft" activeCell="A14" activeCellId="0" sqref="A14"/>
    </sheetView>
  </sheetViews>
  <sheetFormatPr defaultColWidth="9.13671875" defaultRowHeight="15" zeroHeight="false" outlineLevelRow="0" outlineLevelCol="0"/>
  <cols>
    <col collapsed="false" customWidth="false" hidden="false" outlineLevel="0" max="1" min="1" style="1" width="9.13"/>
    <col collapsed="false" customWidth="true" hidden="false" outlineLevel="0" max="2" min="2" style="1" width="60.29"/>
    <col collapsed="false" customWidth="true" hidden="false" outlineLevel="0" max="3" min="3" style="1" width="18"/>
    <col collapsed="false" customWidth="true" hidden="false" outlineLevel="0" max="4" min="4" style="1" width="21.43"/>
    <col collapsed="false" customWidth="true" hidden="false" outlineLevel="0" max="5" min="5" style="1" width="12.71"/>
    <col collapsed="false" customWidth="true" hidden="false" outlineLevel="0" max="6" min="6" style="1" width="11.99"/>
    <col collapsed="false" customWidth="true" hidden="false" outlineLevel="0" max="7" min="7" style="1" width="15.15"/>
    <col collapsed="false" customWidth="false" hidden="false" outlineLevel="0" max="1024" min="8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</row>
    <row r="2" customFormat="false" ht="15.75" hidden="false" customHeight="false" outlineLevel="0" collapsed="false">
      <c r="A2" s="3"/>
      <c r="B2" s="3"/>
      <c r="C2" s="3"/>
      <c r="D2" s="3"/>
    </row>
    <row r="3" customFormat="false" ht="15" hidden="false" customHeight="false" outlineLevel="0" collapsed="false">
      <c r="A3" s="4" t="s">
        <v>1</v>
      </c>
      <c r="B3" s="4"/>
      <c r="C3" s="4"/>
      <c r="D3" s="4"/>
    </row>
    <row r="4" customFormat="false" ht="15" hidden="false" customHeight="false" outlineLevel="0" collapsed="false">
      <c r="A4" s="5"/>
      <c r="B4" s="5"/>
      <c r="C4" s="5"/>
      <c r="D4" s="5"/>
    </row>
    <row r="5" customFormat="false" ht="15" hidden="false" customHeight="false" outlineLevel="0" collapsed="false">
      <c r="A5" s="6" t="s">
        <v>2</v>
      </c>
      <c r="B5" s="7" t="s">
        <v>3</v>
      </c>
      <c r="C5" s="8"/>
      <c r="D5" s="9"/>
    </row>
    <row r="6" customFormat="false" ht="15" hidden="false" customHeight="false" outlineLevel="0" collapsed="false">
      <c r="A6" s="6" t="s">
        <v>4</v>
      </c>
      <c r="B6" s="7" t="s">
        <v>5</v>
      </c>
      <c r="C6" s="8"/>
      <c r="D6" s="9"/>
    </row>
    <row r="7" customFormat="false" ht="15" hidden="false" customHeight="false" outlineLevel="0" collapsed="false">
      <c r="A7" s="6" t="s">
        <v>6</v>
      </c>
      <c r="B7" s="7" t="s">
        <v>7</v>
      </c>
      <c r="C7" s="8"/>
      <c r="D7" s="9"/>
    </row>
    <row r="8" customFormat="false" ht="15" hidden="false" customHeight="false" outlineLevel="0" collapsed="false">
      <c r="A8" s="6" t="s">
        <v>8</v>
      </c>
      <c r="B8" s="7" t="s">
        <v>9</v>
      </c>
      <c r="C8" s="8"/>
      <c r="D8" s="9"/>
    </row>
    <row r="10" customFormat="false" ht="15" hidden="false" customHeight="false" outlineLevel="0" collapsed="false">
      <c r="A10" s="4" t="s">
        <v>10</v>
      </c>
      <c r="B10" s="4"/>
      <c r="C10" s="4"/>
      <c r="D10" s="4"/>
    </row>
    <row r="11" customFormat="false" ht="15" hidden="false" customHeight="false" outlineLevel="0" collapsed="false">
      <c r="A11" s="5"/>
      <c r="B11" s="5"/>
      <c r="C11" s="5"/>
      <c r="D11" s="5"/>
    </row>
    <row r="12" customFormat="false" ht="38.25" hidden="false" customHeight="true" outlineLevel="0" collapsed="false">
      <c r="A12" s="10" t="s">
        <v>11</v>
      </c>
      <c r="B12" s="10"/>
      <c r="C12" s="10" t="s">
        <v>12</v>
      </c>
      <c r="D12" s="11" t="s">
        <v>13</v>
      </c>
    </row>
    <row r="13" customFormat="false" ht="15" hidden="false" customHeight="false" outlineLevel="0" collapsed="false">
      <c r="A13" s="40" t="s">
        <v>121</v>
      </c>
      <c r="B13" s="40"/>
      <c r="C13" s="9" t="s">
        <v>15</v>
      </c>
      <c r="D13" s="9" t="n">
        <v>1</v>
      </c>
    </row>
    <row r="15" customFormat="false" ht="15" hidden="false" customHeight="false" outlineLevel="0" collapsed="false">
      <c r="A15" s="4" t="s">
        <v>16</v>
      </c>
      <c r="B15" s="4"/>
      <c r="C15" s="4"/>
      <c r="D15" s="4"/>
    </row>
    <row r="16" customFormat="false" ht="15" hidden="false" customHeight="false" outlineLevel="0" collapsed="false">
      <c r="A16" s="5"/>
      <c r="B16" s="5"/>
      <c r="C16" s="5"/>
      <c r="D16" s="5"/>
    </row>
    <row r="17" customFormat="false" ht="15" hidden="false" customHeight="false" outlineLevel="0" collapsed="false">
      <c r="A17" s="6" t="n">
        <v>1</v>
      </c>
      <c r="B17" s="6" t="s">
        <v>17</v>
      </c>
      <c r="C17" s="13" t="s">
        <v>116</v>
      </c>
      <c r="D17" s="13"/>
    </row>
    <row r="18" customFormat="false" ht="15" hidden="false" customHeight="false" outlineLevel="0" collapsed="false">
      <c r="A18" s="6" t="n">
        <v>2</v>
      </c>
      <c r="B18" s="6" t="s">
        <v>19</v>
      </c>
      <c r="C18" s="13" t="s">
        <v>122</v>
      </c>
      <c r="D18" s="13"/>
    </row>
    <row r="19" customFormat="false" ht="15" hidden="false" customHeight="false" outlineLevel="0" collapsed="false">
      <c r="A19" s="6" t="n">
        <v>3</v>
      </c>
      <c r="B19" s="6" t="s">
        <v>21</v>
      </c>
      <c r="C19" s="14" t="n">
        <v>1100</v>
      </c>
      <c r="D19" s="14"/>
    </row>
    <row r="20" customFormat="false" ht="15" hidden="false" customHeight="false" outlineLevel="0" collapsed="false">
      <c r="A20" s="6" t="n">
        <v>4</v>
      </c>
      <c r="B20" s="6" t="s">
        <v>22</v>
      </c>
      <c r="C20" s="13"/>
      <c r="D20" s="13"/>
    </row>
    <row r="21" customFormat="false" ht="15" hidden="false" customHeight="false" outlineLevel="0" collapsed="false">
      <c r="A21" s="6" t="n">
        <v>5</v>
      </c>
      <c r="B21" s="6" t="s">
        <v>23</v>
      </c>
      <c r="C21" s="13"/>
      <c r="D21" s="13"/>
    </row>
    <row r="23" customFormat="false" ht="15" hidden="false" customHeight="false" outlineLevel="0" collapsed="false">
      <c r="A23" s="4" t="s">
        <v>24</v>
      </c>
      <c r="B23" s="4"/>
      <c r="C23" s="4"/>
      <c r="D23" s="4"/>
    </row>
    <row r="25" customFormat="false" ht="12.75" hidden="false" customHeight="true" outlineLevel="0" collapsed="false">
      <c r="A25" s="15" t="n">
        <v>1</v>
      </c>
      <c r="B25" s="15" t="s">
        <v>25</v>
      </c>
      <c r="C25" s="15"/>
      <c r="D25" s="15" t="s">
        <v>26</v>
      </c>
    </row>
    <row r="26" customFormat="false" ht="12.75" hidden="false" customHeight="true" outlineLevel="0" collapsed="false">
      <c r="A26" s="10" t="s">
        <v>2</v>
      </c>
      <c r="B26" s="16" t="s">
        <v>27</v>
      </c>
      <c r="C26" s="16"/>
      <c r="D26" s="17" t="n">
        <v>3328.24</v>
      </c>
    </row>
    <row r="27" customFormat="false" ht="12.75" hidden="false" customHeight="true" outlineLevel="0" collapsed="false">
      <c r="A27" s="10" t="s">
        <v>4</v>
      </c>
      <c r="B27" s="16" t="s">
        <v>28</v>
      </c>
      <c r="C27" s="16"/>
      <c r="D27" s="17"/>
    </row>
    <row r="28" customFormat="false" ht="12.75" hidden="false" customHeight="true" outlineLevel="0" collapsed="false">
      <c r="A28" s="10" t="s">
        <v>6</v>
      </c>
      <c r="B28" s="16" t="s">
        <v>29</v>
      </c>
      <c r="C28" s="16"/>
      <c r="D28" s="17"/>
    </row>
    <row r="29" customFormat="false" ht="12.75" hidden="false" customHeight="true" outlineLevel="0" collapsed="false">
      <c r="A29" s="10" t="s">
        <v>8</v>
      </c>
      <c r="B29" s="16" t="s">
        <v>30</v>
      </c>
      <c r="C29" s="16"/>
      <c r="D29" s="17"/>
    </row>
    <row r="30" customFormat="false" ht="12.75" hidden="false" customHeight="true" outlineLevel="0" collapsed="false">
      <c r="A30" s="10" t="s">
        <v>31</v>
      </c>
      <c r="B30" s="16" t="s">
        <v>32</v>
      </c>
      <c r="C30" s="16"/>
      <c r="D30" s="17"/>
    </row>
    <row r="31" customFormat="false" ht="15" hidden="false" customHeight="false" outlineLevel="0" collapsed="false">
      <c r="A31" s="10"/>
      <c r="B31" s="16"/>
      <c r="C31" s="16"/>
      <c r="D31" s="17"/>
    </row>
    <row r="32" customFormat="false" ht="12.75" hidden="false" customHeight="true" outlineLevel="0" collapsed="false">
      <c r="A32" s="10" t="s">
        <v>33</v>
      </c>
      <c r="B32" s="16" t="s">
        <v>34</v>
      </c>
      <c r="C32" s="16"/>
      <c r="D32" s="17"/>
    </row>
    <row r="33" customFormat="false" ht="12.75" hidden="false" customHeight="true" outlineLevel="0" collapsed="false">
      <c r="A33" s="15" t="s">
        <v>35</v>
      </c>
      <c r="B33" s="15"/>
      <c r="C33" s="15"/>
      <c r="D33" s="18" t="n">
        <f aca="false">SUM(D26:D32)</f>
        <v>3328.24</v>
      </c>
    </row>
    <row r="36" customFormat="false" ht="15" hidden="false" customHeight="false" outlineLevel="0" collapsed="false">
      <c r="A36" s="4" t="s">
        <v>36</v>
      </c>
      <c r="B36" s="4"/>
      <c r="C36" s="4"/>
      <c r="D36" s="4"/>
    </row>
    <row r="37" customFormat="false" ht="15" hidden="false" customHeight="false" outlineLevel="0" collapsed="false">
      <c r="A37" s="19"/>
    </row>
    <row r="38" customFormat="false" ht="15" hidden="false" customHeight="false" outlineLevel="0" collapsed="false">
      <c r="A38" s="20" t="s">
        <v>37</v>
      </c>
      <c r="B38" s="20"/>
      <c r="C38" s="20"/>
      <c r="D38" s="20"/>
    </row>
    <row r="40" customFormat="false" ht="12.75" hidden="false" customHeight="true" outlineLevel="0" collapsed="false">
      <c r="A40" s="15" t="s">
        <v>38</v>
      </c>
      <c r="B40" s="15" t="s">
        <v>39</v>
      </c>
      <c r="C40" s="15"/>
      <c r="D40" s="15" t="s">
        <v>26</v>
      </c>
    </row>
    <row r="41" customFormat="false" ht="15" hidden="false" customHeight="false" outlineLevel="0" collapsed="false">
      <c r="A41" s="10" t="s">
        <v>2</v>
      </c>
      <c r="B41" s="16" t="s">
        <v>40</v>
      </c>
      <c r="C41" s="21" t="n">
        <f aca="false">TRUNC(1/12,4)</f>
        <v>0.0833</v>
      </c>
      <c r="D41" s="17" t="n">
        <f aca="false">TRUNC($D$33*C41,2)</f>
        <v>277.24</v>
      </c>
    </row>
    <row r="42" customFormat="false" ht="15" hidden="false" customHeight="false" outlineLevel="0" collapsed="false">
      <c r="A42" s="10" t="s">
        <v>4</v>
      </c>
      <c r="B42" s="16" t="s">
        <v>41</v>
      </c>
      <c r="C42" s="21" t="n">
        <f aca="false">TRUNC(((1+1/3)/12),4)</f>
        <v>0.1111</v>
      </c>
      <c r="D42" s="17" t="n">
        <f aca="false">TRUNC($D$33*C42,2)</f>
        <v>369.76</v>
      </c>
    </row>
    <row r="43" customFormat="false" ht="12.75" hidden="false" customHeight="true" outlineLevel="0" collapsed="false">
      <c r="A43" s="15" t="s">
        <v>35</v>
      </c>
      <c r="B43" s="15"/>
      <c r="C43" s="22" t="n">
        <f aca="false">SUM(C41:C42)</f>
        <v>0.1944</v>
      </c>
      <c r="D43" s="23" t="n">
        <f aca="false">SUM(D41:D42)</f>
        <v>647</v>
      </c>
    </row>
    <row r="46" customFormat="false" ht="12.75" hidden="false" customHeight="true" outlineLevel="0" collapsed="false">
      <c r="A46" s="24" t="s">
        <v>42</v>
      </c>
      <c r="B46" s="24"/>
      <c r="C46" s="24"/>
      <c r="D46" s="24"/>
    </row>
    <row r="48" customFormat="false" ht="15" hidden="false" customHeight="false" outlineLevel="0" collapsed="false">
      <c r="A48" s="15" t="s">
        <v>43</v>
      </c>
      <c r="B48" s="15" t="s">
        <v>44</v>
      </c>
      <c r="C48" s="15" t="s">
        <v>45</v>
      </c>
      <c r="D48" s="15" t="s">
        <v>26</v>
      </c>
    </row>
    <row r="49" customFormat="false" ht="15" hidden="false" customHeight="false" outlineLevel="0" collapsed="false">
      <c r="A49" s="10" t="s">
        <v>2</v>
      </c>
      <c r="B49" s="16" t="s">
        <v>46</v>
      </c>
      <c r="C49" s="25" t="n">
        <v>0.2</v>
      </c>
      <c r="D49" s="17" t="n">
        <f aca="false">TRUNC(($D$33+$D$43)*C49,2)</f>
        <v>795.04</v>
      </c>
    </row>
    <row r="50" customFormat="false" ht="15" hidden="false" customHeight="false" outlineLevel="0" collapsed="false">
      <c r="A50" s="10" t="s">
        <v>4</v>
      </c>
      <c r="B50" s="16" t="s">
        <v>47</v>
      </c>
      <c r="C50" s="25" t="n">
        <v>0.025</v>
      </c>
      <c r="D50" s="17" t="n">
        <f aca="false">TRUNC(($D$33+$D$43)*C50,2)</f>
        <v>99.38</v>
      </c>
    </row>
    <row r="51" customFormat="false" ht="15" hidden="false" customHeight="false" outlineLevel="0" collapsed="false">
      <c r="A51" s="10" t="s">
        <v>6</v>
      </c>
      <c r="B51" s="16" t="s">
        <v>48</v>
      </c>
      <c r="C51" s="26" t="n">
        <v>0.03</v>
      </c>
      <c r="D51" s="17" t="n">
        <f aca="false">TRUNC(($D$33+$D$43)*C51,2)</f>
        <v>119.25</v>
      </c>
    </row>
    <row r="52" customFormat="false" ht="15" hidden="false" customHeight="false" outlineLevel="0" collapsed="false">
      <c r="A52" s="10" t="s">
        <v>8</v>
      </c>
      <c r="B52" s="16" t="s">
        <v>49</v>
      </c>
      <c r="C52" s="25" t="n">
        <v>0.015</v>
      </c>
      <c r="D52" s="17" t="n">
        <f aca="false">TRUNC(($D$33+$D$43)*C52,2)</f>
        <v>59.62</v>
      </c>
    </row>
    <row r="53" customFormat="false" ht="15" hidden="false" customHeight="false" outlineLevel="0" collapsed="false">
      <c r="A53" s="10" t="s">
        <v>31</v>
      </c>
      <c r="B53" s="16" t="s">
        <v>50</v>
      </c>
      <c r="C53" s="25" t="n">
        <v>0.01</v>
      </c>
      <c r="D53" s="17" t="n">
        <f aca="false">TRUNC(($D$33+$D$43)*C53,2)</f>
        <v>39.75</v>
      </c>
    </row>
    <row r="54" customFormat="false" ht="15" hidden="false" customHeight="false" outlineLevel="0" collapsed="false">
      <c r="A54" s="10" t="s">
        <v>51</v>
      </c>
      <c r="B54" s="16" t="s">
        <v>52</v>
      </c>
      <c r="C54" s="25" t="n">
        <v>0.006</v>
      </c>
      <c r="D54" s="17" t="n">
        <f aca="false">TRUNC(($D$33+$D$43)*C54,2)</f>
        <v>23.85</v>
      </c>
    </row>
    <row r="55" customFormat="false" ht="15" hidden="false" customHeight="false" outlineLevel="0" collapsed="false">
      <c r="A55" s="10" t="s">
        <v>33</v>
      </c>
      <c r="B55" s="16" t="s">
        <v>53</v>
      </c>
      <c r="C55" s="25" t="n">
        <v>0.002</v>
      </c>
      <c r="D55" s="17" t="n">
        <f aca="false">TRUNC(($D$33+$D$43)*C55,2)</f>
        <v>7.95</v>
      </c>
    </row>
    <row r="56" customFormat="false" ht="15" hidden="false" customHeight="false" outlineLevel="0" collapsed="false">
      <c r="A56" s="10" t="s">
        <v>54</v>
      </c>
      <c r="B56" s="16" t="s">
        <v>55</v>
      </c>
      <c r="C56" s="25" t="n">
        <v>0.08</v>
      </c>
      <c r="D56" s="17" t="n">
        <f aca="false">TRUNC(($D$33+$D$43)*C56,2)</f>
        <v>318.01</v>
      </c>
    </row>
    <row r="57" customFormat="false" ht="12.75" hidden="false" customHeight="true" outlineLevel="0" collapsed="false">
      <c r="A57" s="15" t="s">
        <v>56</v>
      </c>
      <c r="B57" s="15"/>
      <c r="C57" s="27" t="n">
        <f aca="false">SUM(C49:C56)</f>
        <v>0.368</v>
      </c>
      <c r="D57" s="23" t="n">
        <f aca="false">SUM(D49:D56)</f>
        <v>1462.85</v>
      </c>
    </row>
    <row r="60" customFormat="false" ht="15" hidden="false" customHeight="false" outlineLevel="0" collapsed="false">
      <c r="A60" s="20" t="s">
        <v>57</v>
      </c>
      <c r="B60" s="20"/>
      <c r="C60" s="20"/>
      <c r="D60" s="20"/>
    </row>
    <row r="62" customFormat="false" ht="12.75" hidden="false" customHeight="true" outlineLevel="0" collapsed="false">
      <c r="A62" s="15" t="s">
        <v>58</v>
      </c>
      <c r="B62" s="28" t="s">
        <v>59</v>
      </c>
      <c r="C62" s="28"/>
      <c r="D62" s="15" t="s">
        <v>26</v>
      </c>
    </row>
    <row r="63" customFormat="false" ht="12.75" hidden="false" customHeight="true" outlineLevel="0" collapsed="false">
      <c r="A63" s="10" t="s">
        <v>2</v>
      </c>
      <c r="B63" s="16" t="s">
        <v>60</v>
      </c>
      <c r="C63" s="16"/>
      <c r="D63" s="17" t="n">
        <f aca="false">IF((23*2*4.4)-(D26*0.06)&lt;0,0,(23*2*4.4)-(D26*0.06))</f>
        <v>2.70560000000003</v>
      </c>
    </row>
    <row r="64" customFormat="false" ht="12.75" hidden="false" customHeight="true" outlineLevel="0" collapsed="false">
      <c r="A64" s="10" t="s">
        <v>4</v>
      </c>
      <c r="B64" s="16" t="s">
        <v>61</v>
      </c>
      <c r="C64" s="16"/>
      <c r="D64" s="17" t="n">
        <f aca="false">23*(29-2.9)</f>
        <v>600.3</v>
      </c>
    </row>
    <row r="65" customFormat="false" ht="12.75" hidden="false" customHeight="true" outlineLevel="0" collapsed="false">
      <c r="A65" s="10" t="s">
        <v>6</v>
      </c>
      <c r="B65" s="16" t="s">
        <v>62</v>
      </c>
      <c r="C65" s="16"/>
      <c r="D65" s="17" t="n">
        <f aca="false">200*0.7</f>
        <v>140</v>
      </c>
    </row>
    <row r="66" customFormat="false" ht="12.75" hidden="false" customHeight="true" outlineLevel="0" collapsed="false">
      <c r="A66" s="10" t="s">
        <v>8</v>
      </c>
      <c r="B66" s="16" t="s">
        <v>34</v>
      </c>
      <c r="C66" s="16"/>
      <c r="D66" s="17"/>
    </row>
    <row r="67" customFormat="false" ht="12.75" hidden="false" customHeight="true" outlineLevel="0" collapsed="false">
      <c r="A67" s="15" t="s">
        <v>35</v>
      </c>
      <c r="B67" s="15"/>
      <c r="C67" s="15"/>
      <c r="D67" s="23" t="n">
        <f aca="false">SUM(D63:D66)</f>
        <v>743.0056</v>
      </c>
    </row>
    <row r="70" customFormat="false" ht="15" hidden="false" customHeight="false" outlineLevel="0" collapsed="false">
      <c r="A70" s="20" t="s">
        <v>63</v>
      </c>
      <c r="B70" s="20"/>
      <c r="C70" s="20"/>
      <c r="D70" s="20"/>
    </row>
    <row r="72" customFormat="false" ht="12.75" hidden="false" customHeight="true" outlineLevel="0" collapsed="false">
      <c r="A72" s="15" t="n">
        <v>2</v>
      </c>
      <c r="B72" s="28" t="s">
        <v>64</v>
      </c>
      <c r="C72" s="28"/>
      <c r="D72" s="15" t="s">
        <v>26</v>
      </c>
    </row>
    <row r="73" customFormat="false" ht="12.75" hidden="false" customHeight="true" outlineLevel="0" collapsed="false">
      <c r="A73" s="10" t="s">
        <v>38</v>
      </c>
      <c r="B73" s="16" t="s">
        <v>39</v>
      </c>
      <c r="C73" s="16"/>
      <c r="D73" s="29" t="n">
        <f aca="false">D43</f>
        <v>647</v>
      </c>
    </row>
    <row r="74" customFormat="false" ht="12.75" hidden="false" customHeight="true" outlineLevel="0" collapsed="false">
      <c r="A74" s="10" t="s">
        <v>43</v>
      </c>
      <c r="B74" s="16" t="s">
        <v>44</v>
      </c>
      <c r="C74" s="16"/>
      <c r="D74" s="29" t="n">
        <f aca="false">D57</f>
        <v>1462.85</v>
      </c>
    </row>
    <row r="75" customFormat="false" ht="12.75" hidden="false" customHeight="true" outlineLevel="0" collapsed="false">
      <c r="A75" s="10" t="s">
        <v>58</v>
      </c>
      <c r="B75" s="16" t="s">
        <v>59</v>
      </c>
      <c r="C75" s="16"/>
      <c r="D75" s="29" t="n">
        <f aca="false">D67</f>
        <v>743.0056</v>
      </c>
    </row>
    <row r="76" customFormat="false" ht="12.75" hidden="false" customHeight="true" outlineLevel="0" collapsed="false">
      <c r="A76" s="15" t="s">
        <v>35</v>
      </c>
      <c r="B76" s="15"/>
      <c r="C76" s="15"/>
      <c r="D76" s="23" t="n">
        <f aca="false">SUM(D73:D75)</f>
        <v>2852.8556</v>
      </c>
    </row>
    <row r="77" customFormat="false" ht="15" hidden="false" customHeight="false" outlineLevel="0" collapsed="false">
      <c r="A77" s="30"/>
      <c r="E77" s="31"/>
    </row>
    <row r="79" customFormat="false" ht="15" hidden="false" customHeight="false" outlineLevel="0" collapsed="false">
      <c r="A79" s="4" t="s">
        <v>65</v>
      </c>
      <c r="B79" s="4"/>
      <c r="C79" s="4"/>
      <c r="D79" s="4"/>
      <c r="E79" s="32"/>
    </row>
    <row r="80" customFormat="false" ht="12.75" hidden="false" customHeight="true" outlineLevel="0" collapsed="false">
      <c r="E80" s="31"/>
    </row>
    <row r="81" customFormat="false" ht="12.75" hidden="false" customHeight="true" outlineLevel="0" collapsed="false">
      <c r="A81" s="15" t="n">
        <v>3</v>
      </c>
      <c r="B81" s="28" t="s">
        <v>66</v>
      </c>
      <c r="C81" s="28"/>
      <c r="D81" s="15" t="s">
        <v>26</v>
      </c>
    </row>
    <row r="82" customFormat="false" ht="15" hidden="false" customHeight="false" outlineLevel="0" collapsed="false">
      <c r="A82" s="10" t="s">
        <v>2</v>
      </c>
      <c r="B82" s="33" t="s">
        <v>67</v>
      </c>
      <c r="C82" s="25" t="n">
        <f aca="false">TRUNC(((1/12)*5%),4)</f>
        <v>0.0041</v>
      </c>
      <c r="D82" s="17" t="n">
        <f aca="false">TRUNC($D$33*C82,2)</f>
        <v>13.64</v>
      </c>
    </row>
    <row r="83" customFormat="false" ht="15" hidden="false" customHeight="false" outlineLevel="0" collapsed="false">
      <c r="A83" s="10" t="s">
        <v>4</v>
      </c>
      <c r="B83" s="33" t="s">
        <v>68</v>
      </c>
      <c r="C83" s="25" t="n">
        <v>0.08</v>
      </c>
      <c r="D83" s="17" t="n">
        <f aca="false">TRUNC(D82*C83,2)</f>
        <v>1.09</v>
      </c>
    </row>
    <row r="84" customFormat="false" ht="15" hidden="false" customHeight="false" outlineLevel="0" collapsed="false">
      <c r="A84" s="10" t="s">
        <v>6</v>
      </c>
      <c r="B84" s="33" t="s">
        <v>69</v>
      </c>
      <c r="C84" s="25" t="n">
        <f aca="false">TRUNC(8%*5%*40%,4)</f>
        <v>0.0016</v>
      </c>
      <c r="D84" s="17" t="n">
        <f aca="false">TRUNC($D$33*C84,2)</f>
        <v>5.32</v>
      </c>
    </row>
    <row r="85" customFormat="false" ht="15" hidden="false" customHeight="false" outlineLevel="0" collapsed="false">
      <c r="A85" s="10" t="s">
        <v>8</v>
      </c>
      <c r="B85" s="33" t="s">
        <v>70</v>
      </c>
      <c r="C85" s="25" t="n">
        <f aca="false">TRUNC(((7/30)/12)*95%,4)</f>
        <v>0.0184</v>
      </c>
      <c r="D85" s="17" t="n">
        <f aca="false">TRUNC($D$33*C85,2)</f>
        <v>61.23</v>
      </c>
    </row>
    <row r="86" customFormat="false" ht="25.5" hidden="false" customHeight="false" outlineLevel="0" collapsed="false">
      <c r="A86" s="10" t="s">
        <v>31</v>
      </c>
      <c r="B86" s="33" t="s">
        <v>71</v>
      </c>
      <c r="C86" s="25" t="n">
        <f aca="false">C57</f>
        <v>0.368</v>
      </c>
      <c r="D86" s="17" t="n">
        <f aca="false">TRUNC(D85*C86,2)</f>
        <v>22.53</v>
      </c>
    </row>
    <row r="87" customFormat="false" ht="15" hidden="false" customHeight="false" outlineLevel="0" collapsed="false">
      <c r="A87" s="10" t="s">
        <v>51</v>
      </c>
      <c r="B87" s="33" t="s">
        <v>72</v>
      </c>
      <c r="C87" s="25" t="n">
        <f aca="false">TRUNC(8%*95%*40%,4)</f>
        <v>0.0304</v>
      </c>
      <c r="D87" s="17" t="n">
        <f aca="false">TRUNC($D$33*C87,2)</f>
        <v>101.17</v>
      </c>
    </row>
    <row r="88" customFormat="false" ht="12.75" hidden="false" customHeight="true" outlineLevel="0" collapsed="false">
      <c r="A88" s="15" t="s">
        <v>35</v>
      </c>
      <c r="B88" s="15"/>
      <c r="C88" s="15"/>
      <c r="D88" s="23" t="n">
        <f aca="false">SUM(D82:D87)</f>
        <v>204.98</v>
      </c>
    </row>
    <row r="91" customFormat="false" ht="15" hidden="false" customHeight="false" outlineLevel="0" collapsed="false">
      <c r="A91" s="4" t="s">
        <v>73</v>
      </c>
      <c r="B91" s="4"/>
      <c r="C91" s="4"/>
      <c r="D91" s="4"/>
    </row>
    <row r="94" customFormat="false" ht="15" hidden="false" customHeight="false" outlineLevel="0" collapsed="false">
      <c r="A94" s="20" t="s">
        <v>74</v>
      </c>
      <c r="B94" s="20"/>
      <c r="C94" s="20"/>
      <c r="D94" s="20"/>
    </row>
    <row r="95" customFormat="false" ht="15" hidden="false" customHeight="false" outlineLevel="0" collapsed="false">
      <c r="A95" s="19"/>
    </row>
    <row r="96" customFormat="false" ht="12.75" hidden="false" customHeight="true" outlineLevel="0" collapsed="false">
      <c r="A96" s="15" t="s">
        <v>75</v>
      </c>
      <c r="B96" s="28" t="s">
        <v>76</v>
      </c>
      <c r="C96" s="28"/>
      <c r="D96" s="15" t="s">
        <v>26</v>
      </c>
    </row>
    <row r="97" customFormat="false" ht="15" hidden="false" customHeight="false" outlineLevel="0" collapsed="false">
      <c r="A97" s="10" t="s">
        <v>2</v>
      </c>
      <c r="B97" s="16" t="s">
        <v>77</v>
      </c>
      <c r="C97" s="25" t="n">
        <f aca="false">TRUNC(((1+1/3)/12)/12,4)</f>
        <v>0.0092</v>
      </c>
      <c r="D97" s="17" t="n">
        <f aca="false">TRUNC(($D$33+$D$76+$D$88)*C97,2)</f>
        <v>58.75</v>
      </c>
    </row>
    <row r="98" customFormat="false" ht="15" hidden="false" customHeight="false" outlineLevel="0" collapsed="false">
      <c r="A98" s="10" t="s">
        <v>4</v>
      </c>
      <c r="B98" s="16" t="s">
        <v>78</v>
      </c>
      <c r="C98" s="25" t="n">
        <f aca="false">TRUNC(((2/30)/12),4)</f>
        <v>0.0055</v>
      </c>
      <c r="D98" s="17" t="n">
        <f aca="false">TRUNC(($D$33+$D$76+$D$88)*C98,2)</f>
        <v>35.12</v>
      </c>
    </row>
    <row r="99" customFormat="false" ht="15" hidden="false" customHeight="false" outlineLevel="0" collapsed="false">
      <c r="A99" s="10" t="s">
        <v>6</v>
      </c>
      <c r="B99" s="16" t="s">
        <v>79</v>
      </c>
      <c r="C99" s="25" t="n">
        <f aca="false">TRUNC(((5/30)/12)*2%,4)</f>
        <v>0.0002</v>
      </c>
      <c r="D99" s="17" t="n">
        <f aca="false">TRUNC(($D$33+$D$76+$D$88)*C99,2)</f>
        <v>1.27</v>
      </c>
    </row>
    <row r="100" customFormat="false" ht="15" hidden="false" customHeight="false" outlineLevel="0" collapsed="false">
      <c r="A100" s="10" t="s">
        <v>8</v>
      </c>
      <c r="B100" s="16" t="s">
        <v>80</v>
      </c>
      <c r="C100" s="25" t="n">
        <f aca="false">TRUNC(((15/30)/12)*8%,4)</f>
        <v>0.0033</v>
      </c>
      <c r="D100" s="17" t="n">
        <f aca="false">TRUNC(($D$33+$D$76+$D$88)*C100,2)</f>
        <v>21.07</v>
      </c>
    </row>
    <row r="101" customFormat="false" ht="15" hidden="false" customHeight="false" outlineLevel="0" collapsed="false">
      <c r="A101" s="10" t="s">
        <v>31</v>
      </c>
      <c r="B101" s="16" t="s">
        <v>81</v>
      </c>
      <c r="C101" s="25" t="n">
        <f aca="false">((1+1/3)/12)*3%*(6/12)</f>
        <v>0.00166666666666667</v>
      </c>
      <c r="D101" s="17" t="n">
        <f aca="false">TRUNC(($D$33+$D$76+$D$88)*C101,2)</f>
        <v>10.64</v>
      </c>
    </row>
    <row r="102" customFormat="false" ht="15" hidden="false" customHeight="false" outlineLevel="0" collapsed="false">
      <c r="A102" s="10" t="s">
        <v>51</v>
      </c>
      <c r="B102" s="16" t="s">
        <v>82</v>
      </c>
      <c r="C102" s="25"/>
      <c r="D102" s="17" t="n">
        <f aca="false">TRUNC(($D$33+$D$76+$D$88)*C102,2)</f>
        <v>0</v>
      </c>
    </row>
    <row r="103" customFormat="false" ht="12.75" hidden="false" customHeight="true" outlineLevel="0" collapsed="false">
      <c r="A103" s="15" t="s">
        <v>56</v>
      </c>
      <c r="B103" s="15"/>
      <c r="C103" s="15"/>
      <c r="D103" s="23" t="n">
        <f aca="false">SUM(D97:D102)</f>
        <v>126.85</v>
      </c>
      <c r="E103" s="32"/>
      <c r="F103" s="32"/>
    </row>
    <row r="106" customFormat="false" ht="15" hidden="false" customHeight="false" outlineLevel="0" collapsed="false">
      <c r="A106" s="20" t="s">
        <v>83</v>
      </c>
      <c r="B106" s="20"/>
      <c r="C106" s="20"/>
      <c r="D106" s="20"/>
    </row>
    <row r="107" customFormat="false" ht="15" hidden="false" customHeight="false" outlineLevel="0" collapsed="false">
      <c r="A107" s="19"/>
    </row>
    <row r="108" customFormat="false" ht="12.75" hidden="false" customHeight="true" outlineLevel="0" collapsed="false">
      <c r="A108" s="15" t="s">
        <v>84</v>
      </c>
      <c r="B108" s="28" t="s">
        <v>85</v>
      </c>
      <c r="C108" s="28"/>
      <c r="D108" s="15" t="s">
        <v>26</v>
      </c>
    </row>
    <row r="109" customFormat="false" ht="12.75" hidden="false" customHeight="true" outlineLevel="0" collapsed="false">
      <c r="A109" s="10" t="s">
        <v>2</v>
      </c>
      <c r="B109" s="16" t="s">
        <v>86</v>
      </c>
      <c r="C109" s="16"/>
      <c r="D109" s="17" t="n">
        <f aca="false">((D33+D76+D88)/220)*22*0</f>
        <v>0</v>
      </c>
    </row>
    <row r="110" customFormat="false" ht="12.75" hidden="false" customHeight="true" outlineLevel="0" collapsed="false">
      <c r="A110" s="15" t="s">
        <v>35</v>
      </c>
      <c r="B110" s="15"/>
      <c r="C110" s="15"/>
      <c r="D110" s="23" t="n">
        <f aca="false">SUM(D109)</f>
        <v>0</v>
      </c>
    </row>
    <row r="113" customFormat="false" ht="15" hidden="false" customHeight="false" outlineLevel="0" collapsed="false">
      <c r="A113" s="20" t="s">
        <v>87</v>
      </c>
      <c r="B113" s="20"/>
      <c r="C113" s="20"/>
      <c r="D113" s="20"/>
    </row>
    <row r="114" customFormat="false" ht="15" hidden="false" customHeight="false" outlineLevel="0" collapsed="false">
      <c r="A114" s="19"/>
    </row>
    <row r="115" customFormat="false" ht="12.75" hidden="false" customHeight="true" outlineLevel="0" collapsed="false">
      <c r="A115" s="15" t="n">
        <v>4</v>
      </c>
      <c r="B115" s="15" t="s">
        <v>88</v>
      </c>
      <c r="C115" s="15"/>
      <c r="D115" s="15" t="s">
        <v>26</v>
      </c>
    </row>
    <row r="116" customFormat="false" ht="12.75" hidden="false" customHeight="true" outlineLevel="0" collapsed="false">
      <c r="A116" s="10" t="s">
        <v>75</v>
      </c>
      <c r="B116" s="16" t="s">
        <v>76</v>
      </c>
      <c r="C116" s="16"/>
      <c r="D116" s="29" t="n">
        <f aca="false">D103</f>
        <v>126.85</v>
      </c>
    </row>
    <row r="117" customFormat="false" ht="12.75" hidden="false" customHeight="true" outlineLevel="0" collapsed="false">
      <c r="A117" s="10" t="s">
        <v>84</v>
      </c>
      <c r="B117" s="16" t="s">
        <v>85</v>
      </c>
      <c r="C117" s="16"/>
      <c r="D117" s="29" t="n">
        <f aca="false">D110</f>
        <v>0</v>
      </c>
    </row>
    <row r="118" customFormat="false" ht="12.75" hidden="false" customHeight="true" outlineLevel="0" collapsed="false">
      <c r="A118" s="15" t="s">
        <v>35</v>
      </c>
      <c r="B118" s="15"/>
      <c r="C118" s="15"/>
      <c r="D118" s="23" t="n">
        <f aca="false">SUM(D116:D117)</f>
        <v>126.85</v>
      </c>
    </row>
    <row r="121" customFormat="false" ht="15" hidden="false" customHeight="false" outlineLevel="0" collapsed="false">
      <c r="A121" s="4" t="s">
        <v>89</v>
      </c>
      <c r="B121" s="4"/>
      <c r="C121" s="4"/>
      <c r="D121" s="4"/>
    </row>
    <row r="123" customFormat="false" ht="12.75" hidden="false" customHeight="true" outlineLevel="0" collapsed="false">
      <c r="A123" s="15" t="n">
        <v>5</v>
      </c>
      <c r="B123" s="34" t="s">
        <v>90</v>
      </c>
      <c r="C123" s="34"/>
      <c r="D123" s="15" t="s">
        <v>26</v>
      </c>
    </row>
    <row r="124" customFormat="false" ht="15" hidden="false" customHeight="false" outlineLevel="0" collapsed="false">
      <c r="A124" s="10" t="s">
        <v>2</v>
      </c>
      <c r="B124" s="16" t="s">
        <v>91</v>
      </c>
      <c r="C124" s="16"/>
      <c r="D124" s="17" t="n">
        <v>4.53</v>
      </c>
    </row>
    <row r="125" customFormat="false" ht="15" hidden="false" customHeight="false" outlineLevel="0" collapsed="false">
      <c r="A125" s="10" t="s">
        <v>4</v>
      </c>
      <c r="B125" s="16" t="s">
        <v>92</v>
      </c>
      <c r="C125" s="16"/>
      <c r="D125" s="17"/>
    </row>
    <row r="126" customFormat="false" ht="15" hidden="false" customHeight="false" outlineLevel="0" collapsed="false">
      <c r="A126" s="10" t="s">
        <v>6</v>
      </c>
      <c r="B126" s="16" t="s">
        <v>93</v>
      </c>
      <c r="C126" s="16"/>
      <c r="D126" s="17"/>
    </row>
    <row r="127" customFormat="false" ht="15" hidden="false" customHeight="false" outlineLevel="0" collapsed="false">
      <c r="A127" s="10" t="s">
        <v>8</v>
      </c>
      <c r="B127" s="16" t="s">
        <v>34</v>
      </c>
      <c r="C127" s="16"/>
      <c r="D127" s="17"/>
    </row>
    <row r="128" customFormat="false" ht="12.75" hidden="false" customHeight="true" outlineLevel="0" collapsed="false">
      <c r="A128" s="15" t="s">
        <v>56</v>
      </c>
      <c r="B128" s="15"/>
      <c r="C128" s="15"/>
      <c r="D128" s="18" t="n">
        <f aca="false">SUM(D124:D127)</f>
        <v>4.53</v>
      </c>
    </row>
    <row r="131" customFormat="false" ht="15" hidden="false" customHeight="false" outlineLevel="0" collapsed="false">
      <c r="A131" s="4" t="s">
        <v>95</v>
      </c>
      <c r="B131" s="4"/>
      <c r="C131" s="4"/>
      <c r="D131" s="4"/>
    </row>
    <row r="133" customFormat="false" ht="15" hidden="false" customHeight="false" outlineLevel="0" collapsed="false">
      <c r="A133" s="15" t="n">
        <v>6</v>
      </c>
      <c r="B133" s="34" t="s">
        <v>96</v>
      </c>
      <c r="C133" s="15" t="s">
        <v>45</v>
      </c>
      <c r="D133" s="15" t="s">
        <v>26</v>
      </c>
    </row>
    <row r="134" customFormat="false" ht="15" hidden="false" customHeight="false" outlineLevel="0" collapsed="false">
      <c r="A134" s="10" t="s">
        <v>2</v>
      </c>
      <c r="B134" s="16" t="s">
        <v>97</v>
      </c>
      <c r="C134" s="25" t="n">
        <v>0.05</v>
      </c>
      <c r="D134" s="29" t="n">
        <f aca="false">D154*C134</f>
        <v>325.87278</v>
      </c>
    </row>
    <row r="135" customFormat="false" ht="15" hidden="false" customHeight="false" outlineLevel="0" collapsed="false">
      <c r="A135" s="10" t="s">
        <v>4</v>
      </c>
      <c r="B135" s="16" t="s">
        <v>98</v>
      </c>
      <c r="C135" s="25" t="n">
        <v>0.06</v>
      </c>
      <c r="D135" s="17" t="n">
        <f aca="false">(D154+D134)*C135</f>
        <v>410.5997028</v>
      </c>
    </row>
    <row r="136" customFormat="false" ht="15" hidden="false" customHeight="false" outlineLevel="0" collapsed="false">
      <c r="A136" s="10" t="s">
        <v>6</v>
      </c>
      <c r="B136" s="16" t="s">
        <v>99</v>
      </c>
      <c r="C136" s="21" t="n">
        <f aca="false">SUM(C137:C142)</f>
        <v>0.0865</v>
      </c>
      <c r="D136" s="17" t="n">
        <f aca="false">(D154+D134+D135)*C136/(1-C136)</f>
        <v>686.879889613793</v>
      </c>
    </row>
    <row r="137" customFormat="false" ht="15" hidden="false" customHeight="false" outlineLevel="0" collapsed="false">
      <c r="A137" s="10"/>
      <c r="B137" s="16" t="s">
        <v>100</v>
      </c>
      <c r="C137" s="25"/>
      <c r="D137" s="29" t="n">
        <f aca="false">$D$156*C137</f>
        <v>0</v>
      </c>
    </row>
    <row r="138" customFormat="false" ht="15" hidden="false" customHeight="false" outlineLevel="0" collapsed="false">
      <c r="A138" s="10"/>
      <c r="B138" s="16" t="s">
        <v>101</v>
      </c>
      <c r="C138" s="25" t="n">
        <v>0.0065</v>
      </c>
      <c r="D138" s="29" t="n">
        <f aca="false">$D$156*C138</f>
        <v>51.6152518206897</v>
      </c>
    </row>
    <row r="139" customFormat="false" ht="15" hidden="false" customHeight="false" outlineLevel="0" collapsed="false">
      <c r="A139" s="10"/>
      <c r="B139" s="16" t="s">
        <v>102</v>
      </c>
      <c r="C139" s="25" t="n">
        <v>0.03</v>
      </c>
      <c r="D139" s="29" t="n">
        <f aca="false">$D$156*C139</f>
        <v>238.224239172414</v>
      </c>
    </row>
    <row r="140" customFormat="false" ht="15" hidden="false" customHeight="false" outlineLevel="0" collapsed="false">
      <c r="A140" s="10"/>
      <c r="B140" s="16" t="s">
        <v>103</v>
      </c>
      <c r="C140" s="10"/>
      <c r="D140" s="29" t="n">
        <f aca="false">$D$156*C140</f>
        <v>0</v>
      </c>
    </row>
    <row r="141" customFormat="false" ht="15" hidden="false" customHeight="false" outlineLevel="0" collapsed="false">
      <c r="A141" s="10"/>
      <c r="B141" s="16" t="s">
        <v>104</v>
      </c>
      <c r="C141" s="25"/>
      <c r="D141" s="29" t="n">
        <f aca="false">$D$156*C141</f>
        <v>0</v>
      </c>
    </row>
    <row r="142" customFormat="false" ht="15" hidden="false" customHeight="false" outlineLevel="0" collapsed="false">
      <c r="A142" s="10"/>
      <c r="B142" s="16" t="s">
        <v>105</v>
      </c>
      <c r="C142" s="25" t="n">
        <v>0.05</v>
      </c>
      <c r="D142" s="29" t="n">
        <f aca="false">$D$156*C142</f>
        <v>397.04039862069</v>
      </c>
    </row>
    <row r="143" customFormat="false" ht="13.5" hidden="false" customHeight="true" outlineLevel="0" collapsed="false">
      <c r="A143" s="35" t="s">
        <v>56</v>
      </c>
      <c r="B143" s="35"/>
      <c r="C143" s="36" t="n">
        <f aca="false">(1+C135)*(1+C134)/(1-C136)-1</f>
        <v>0.218390804597701</v>
      </c>
      <c r="D143" s="23" t="n">
        <f aca="false">SUM(D134:D136)</f>
        <v>1423.35237241379</v>
      </c>
    </row>
    <row r="146" customFormat="false" ht="15" hidden="false" customHeight="false" outlineLevel="0" collapsed="false">
      <c r="A146" s="4" t="s">
        <v>106</v>
      </c>
      <c r="B146" s="4"/>
      <c r="C146" s="4"/>
      <c r="D146" s="4"/>
    </row>
    <row r="148" customFormat="false" ht="12.75" hidden="false" customHeight="true" outlineLevel="0" collapsed="false">
      <c r="A148" s="15"/>
      <c r="B148" s="15" t="s">
        <v>107</v>
      </c>
      <c r="C148" s="15"/>
      <c r="D148" s="15" t="s">
        <v>26</v>
      </c>
    </row>
    <row r="149" customFormat="false" ht="12.75" hidden="false" customHeight="true" outlineLevel="0" collapsed="false">
      <c r="A149" s="15" t="s">
        <v>2</v>
      </c>
      <c r="B149" s="16" t="s">
        <v>24</v>
      </c>
      <c r="C149" s="16"/>
      <c r="D149" s="37" t="n">
        <f aca="false">D33</f>
        <v>3328.24</v>
      </c>
    </row>
    <row r="150" customFormat="false" ht="12.75" hidden="false" customHeight="true" outlineLevel="0" collapsed="false">
      <c r="A150" s="15" t="s">
        <v>4</v>
      </c>
      <c r="B150" s="16" t="s">
        <v>36</v>
      </c>
      <c r="C150" s="16"/>
      <c r="D150" s="37" t="n">
        <f aca="false">D76</f>
        <v>2852.8556</v>
      </c>
    </row>
    <row r="151" customFormat="false" ht="12.75" hidden="false" customHeight="true" outlineLevel="0" collapsed="false">
      <c r="A151" s="15" t="s">
        <v>6</v>
      </c>
      <c r="B151" s="16" t="s">
        <v>65</v>
      </c>
      <c r="C151" s="16"/>
      <c r="D151" s="37" t="n">
        <f aca="false">D88</f>
        <v>204.98</v>
      </c>
    </row>
    <row r="152" customFormat="false" ht="12.75" hidden="false" customHeight="true" outlineLevel="0" collapsed="false">
      <c r="A152" s="15" t="s">
        <v>8</v>
      </c>
      <c r="B152" s="16" t="s">
        <v>73</v>
      </c>
      <c r="C152" s="16"/>
      <c r="D152" s="37" t="n">
        <f aca="false">D118</f>
        <v>126.85</v>
      </c>
    </row>
    <row r="153" customFormat="false" ht="12.75" hidden="false" customHeight="true" outlineLevel="0" collapsed="false">
      <c r="A153" s="15" t="s">
        <v>31</v>
      </c>
      <c r="B153" s="16" t="s">
        <v>89</v>
      </c>
      <c r="C153" s="16"/>
      <c r="D153" s="37" t="n">
        <f aca="false">D128</f>
        <v>4.53</v>
      </c>
    </row>
    <row r="154" customFormat="false" ht="12.75" hidden="false" customHeight="true" outlineLevel="0" collapsed="false">
      <c r="A154" s="15" t="s">
        <v>108</v>
      </c>
      <c r="B154" s="15"/>
      <c r="C154" s="15"/>
      <c r="D154" s="38" t="n">
        <f aca="false">SUM(D149:D153)</f>
        <v>6517.4556</v>
      </c>
    </row>
    <row r="155" customFormat="false" ht="12.75" hidden="false" customHeight="true" outlineLevel="0" collapsed="false">
      <c r="A155" s="15" t="s">
        <v>51</v>
      </c>
      <c r="B155" s="16" t="s">
        <v>109</v>
      </c>
      <c r="C155" s="16"/>
      <c r="D155" s="39" t="n">
        <f aca="false">D143</f>
        <v>1423.35237241379</v>
      </c>
    </row>
    <row r="156" customFormat="false" ht="12.75" hidden="false" customHeight="true" outlineLevel="0" collapsed="false">
      <c r="A156" s="15" t="s">
        <v>110</v>
      </c>
      <c r="B156" s="15"/>
      <c r="C156" s="15"/>
      <c r="D156" s="38" t="n">
        <f aca="false">SUM(D154:D155)</f>
        <v>7940.80797241379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B151:C151"/>
    <mergeCell ref="B152:C152"/>
    <mergeCell ref="B153:C153"/>
    <mergeCell ref="A154:C154"/>
    <mergeCell ref="B155:C155"/>
    <mergeCell ref="A156:C156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F156"/>
  <sheetViews>
    <sheetView showFormulas="false" showGridLines="true" showRowColHeaders="true" showZeros="true" rightToLeft="false" tabSelected="false" showOutlineSymbols="true" defaultGridColor="true" view="normal" topLeftCell="A134" colorId="64" zoomScale="115" zoomScaleNormal="115" zoomScalePageLayoutView="100" workbookViewId="0">
      <selection pane="topLeft" activeCell="A14" activeCellId="0" sqref="A14"/>
    </sheetView>
  </sheetViews>
  <sheetFormatPr defaultColWidth="9.13671875" defaultRowHeight="15" zeroHeight="false" outlineLevelRow="0" outlineLevelCol="0"/>
  <cols>
    <col collapsed="false" customWidth="false" hidden="false" outlineLevel="0" max="1" min="1" style="1" width="9.13"/>
    <col collapsed="false" customWidth="true" hidden="false" outlineLevel="0" max="2" min="2" style="1" width="60.29"/>
    <col collapsed="false" customWidth="true" hidden="false" outlineLevel="0" max="3" min="3" style="1" width="18"/>
    <col collapsed="false" customWidth="true" hidden="false" outlineLevel="0" max="4" min="4" style="1" width="21.43"/>
    <col collapsed="false" customWidth="true" hidden="false" outlineLevel="0" max="5" min="5" style="1" width="12.71"/>
    <col collapsed="false" customWidth="true" hidden="false" outlineLevel="0" max="6" min="6" style="1" width="11.99"/>
    <col collapsed="false" customWidth="true" hidden="false" outlineLevel="0" max="7" min="7" style="1" width="15.15"/>
    <col collapsed="false" customWidth="false" hidden="false" outlineLevel="0" max="1024" min="8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</row>
    <row r="2" customFormat="false" ht="15.75" hidden="false" customHeight="false" outlineLevel="0" collapsed="false">
      <c r="A2" s="3"/>
      <c r="B2" s="3"/>
      <c r="C2" s="3"/>
      <c r="D2" s="3"/>
    </row>
    <row r="3" customFormat="false" ht="15" hidden="false" customHeight="false" outlineLevel="0" collapsed="false">
      <c r="A3" s="4" t="s">
        <v>1</v>
      </c>
      <c r="B3" s="4"/>
      <c r="C3" s="4"/>
      <c r="D3" s="4"/>
    </row>
    <row r="4" customFormat="false" ht="15" hidden="false" customHeight="false" outlineLevel="0" collapsed="false">
      <c r="A4" s="5"/>
      <c r="B4" s="5"/>
      <c r="C4" s="5"/>
      <c r="D4" s="5"/>
    </row>
    <row r="5" customFormat="false" ht="15" hidden="false" customHeight="false" outlineLevel="0" collapsed="false">
      <c r="A5" s="6" t="s">
        <v>2</v>
      </c>
      <c r="B5" s="7" t="s">
        <v>3</v>
      </c>
      <c r="C5" s="8"/>
      <c r="D5" s="9"/>
    </row>
    <row r="6" customFormat="false" ht="15" hidden="false" customHeight="false" outlineLevel="0" collapsed="false">
      <c r="A6" s="6" t="s">
        <v>4</v>
      </c>
      <c r="B6" s="7" t="s">
        <v>5</v>
      </c>
      <c r="C6" s="8"/>
      <c r="D6" s="9"/>
    </row>
    <row r="7" customFormat="false" ht="15" hidden="false" customHeight="false" outlineLevel="0" collapsed="false">
      <c r="A7" s="6" t="s">
        <v>6</v>
      </c>
      <c r="B7" s="7" t="s">
        <v>7</v>
      </c>
      <c r="C7" s="8"/>
      <c r="D7" s="9"/>
    </row>
    <row r="8" customFormat="false" ht="15" hidden="false" customHeight="false" outlineLevel="0" collapsed="false">
      <c r="A8" s="6" t="s">
        <v>8</v>
      </c>
      <c r="B8" s="7" t="s">
        <v>9</v>
      </c>
      <c r="C8" s="8"/>
      <c r="D8" s="9"/>
    </row>
    <row r="10" customFormat="false" ht="15" hidden="false" customHeight="false" outlineLevel="0" collapsed="false">
      <c r="A10" s="4" t="s">
        <v>10</v>
      </c>
      <c r="B10" s="4"/>
      <c r="C10" s="4"/>
      <c r="D10" s="4"/>
    </row>
    <row r="11" customFormat="false" ht="15" hidden="false" customHeight="false" outlineLevel="0" collapsed="false">
      <c r="A11" s="5"/>
      <c r="B11" s="5"/>
      <c r="C11" s="5"/>
      <c r="D11" s="5"/>
    </row>
    <row r="12" customFormat="false" ht="38.25" hidden="false" customHeight="true" outlineLevel="0" collapsed="false">
      <c r="A12" s="10" t="s">
        <v>11</v>
      </c>
      <c r="B12" s="10"/>
      <c r="C12" s="10" t="s">
        <v>12</v>
      </c>
      <c r="D12" s="11" t="s">
        <v>13</v>
      </c>
    </row>
    <row r="13" customFormat="false" ht="29.25" hidden="false" customHeight="true" outlineLevel="0" collapsed="false">
      <c r="A13" s="12" t="s">
        <v>123</v>
      </c>
      <c r="B13" s="12"/>
      <c r="C13" s="9" t="s">
        <v>15</v>
      </c>
      <c r="D13" s="9" t="n">
        <v>2</v>
      </c>
    </row>
    <row r="15" customFormat="false" ht="15" hidden="false" customHeight="false" outlineLevel="0" collapsed="false">
      <c r="A15" s="4" t="s">
        <v>16</v>
      </c>
      <c r="B15" s="4"/>
      <c r="C15" s="4"/>
      <c r="D15" s="4"/>
    </row>
    <row r="16" customFormat="false" ht="15" hidden="false" customHeight="false" outlineLevel="0" collapsed="false">
      <c r="A16" s="5"/>
      <c r="B16" s="5"/>
      <c r="C16" s="5"/>
      <c r="D16" s="5"/>
    </row>
    <row r="17" customFormat="false" ht="15" hidden="false" customHeight="false" outlineLevel="0" collapsed="false">
      <c r="A17" s="6" t="n">
        <v>1</v>
      </c>
      <c r="B17" s="6" t="s">
        <v>17</v>
      </c>
      <c r="C17" s="13" t="s">
        <v>116</v>
      </c>
      <c r="D17" s="13"/>
    </row>
    <row r="18" customFormat="false" ht="15" hidden="false" customHeight="false" outlineLevel="0" collapsed="false">
      <c r="A18" s="6" t="n">
        <v>2</v>
      </c>
      <c r="B18" s="6" t="s">
        <v>19</v>
      </c>
      <c r="C18" s="13" t="s">
        <v>117</v>
      </c>
      <c r="D18" s="13"/>
    </row>
    <row r="19" customFormat="false" ht="15" hidden="false" customHeight="false" outlineLevel="0" collapsed="false">
      <c r="A19" s="6" t="n">
        <v>3</v>
      </c>
      <c r="B19" s="6" t="s">
        <v>21</v>
      </c>
      <c r="C19" s="14" t="n">
        <v>1100</v>
      </c>
      <c r="D19" s="14"/>
    </row>
    <row r="20" customFormat="false" ht="15" hidden="false" customHeight="false" outlineLevel="0" collapsed="false">
      <c r="A20" s="6" t="n">
        <v>4</v>
      </c>
      <c r="B20" s="6" t="s">
        <v>22</v>
      </c>
      <c r="C20" s="13"/>
      <c r="D20" s="13"/>
    </row>
    <row r="21" customFormat="false" ht="15" hidden="false" customHeight="false" outlineLevel="0" collapsed="false">
      <c r="A21" s="6" t="n">
        <v>5</v>
      </c>
      <c r="B21" s="6" t="s">
        <v>23</v>
      </c>
      <c r="C21" s="13"/>
      <c r="D21" s="13"/>
    </row>
    <row r="23" customFormat="false" ht="15" hidden="false" customHeight="false" outlineLevel="0" collapsed="false">
      <c r="A23" s="4" t="s">
        <v>24</v>
      </c>
      <c r="B23" s="4"/>
      <c r="C23" s="4"/>
      <c r="D23" s="4"/>
    </row>
    <row r="25" customFormat="false" ht="12.75" hidden="false" customHeight="true" outlineLevel="0" collapsed="false">
      <c r="A25" s="15" t="n">
        <v>1</v>
      </c>
      <c r="B25" s="15" t="s">
        <v>25</v>
      </c>
      <c r="C25" s="15"/>
      <c r="D25" s="15" t="s">
        <v>26</v>
      </c>
    </row>
    <row r="26" customFormat="false" ht="12.75" hidden="false" customHeight="true" outlineLevel="0" collapsed="false">
      <c r="A26" s="10" t="s">
        <v>2</v>
      </c>
      <c r="B26" s="16" t="s">
        <v>27</v>
      </c>
      <c r="C26" s="16"/>
      <c r="D26" s="17" t="n">
        <v>3285.75</v>
      </c>
    </row>
    <row r="27" customFormat="false" ht="12.75" hidden="false" customHeight="true" outlineLevel="0" collapsed="false">
      <c r="A27" s="10" t="s">
        <v>4</v>
      </c>
      <c r="B27" s="16" t="s">
        <v>28</v>
      </c>
      <c r="C27" s="16"/>
      <c r="D27" s="17"/>
    </row>
    <row r="28" customFormat="false" ht="12.75" hidden="false" customHeight="true" outlineLevel="0" collapsed="false">
      <c r="A28" s="10" t="s">
        <v>6</v>
      </c>
      <c r="B28" s="16" t="s">
        <v>29</v>
      </c>
      <c r="C28" s="16"/>
      <c r="D28" s="17"/>
    </row>
    <row r="29" customFormat="false" ht="12.75" hidden="false" customHeight="true" outlineLevel="0" collapsed="false">
      <c r="A29" s="10" t="s">
        <v>8</v>
      </c>
      <c r="B29" s="16" t="s">
        <v>30</v>
      </c>
      <c r="C29" s="16"/>
      <c r="D29" s="17"/>
    </row>
    <row r="30" customFormat="false" ht="12.75" hidden="false" customHeight="true" outlineLevel="0" collapsed="false">
      <c r="A30" s="10" t="s">
        <v>31</v>
      </c>
      <c r="B30" s="16" t="s">
        <v>32</v>
      </c>
      <c r="C30" s="16"/>
      <c r="D30" s="17"/>
    </row>
    <row r="31" customFormat="false" ht="15" hidden="false" customHeight="false" outlineLevel="0" collapsed="false">
      <c r="A31" s="10"/>
      <c r="B31" s="16"/>
      <c r="C31" s="16"/>
      <c r="D31" s="17"/>
    </row>
    <row r="32" customFormat="false" ht="12.75" hidden="false" customHeight="true" outlineLevel="0" collapsed="false">
      <c r="A32" s="10" t="s">
        <v>33</v>
      </c>
      <c r="B32" s="16" t="s">
        <v>34</v>
      </c>
      <c r="C32" s="16"/>
      <c r="D32" s="17"/>
    </row>
    <row r="33" customFormat="false" ht="12.75" hidden="false" customHeight="true" outlineLevel="0" collapsed="false">
      <c r="A33" s="15" t="s">
        <v>35</v>
      </c>
      <c r="B33" s="15"/>
      <c r="C33" s="15"/>
      <c r="D33" s="18" t="n">
        <f aca="false">SUM(D26:D32)</f>
        <v>3285.75</v>
      </c>
    </row>
    <row r="36" customFormat="false" ht="15" hidden="false" customHeight="false" outlineLevel="0" collapsed="false">
      <c r="A36" s="4" t="s">
        <v>36</v>
      </c>
      <c r="B36" s="4"/>
      <c r="C36" s="4"/>
      <c r="D36" s="4"/>
    </row>
    <row r="37" customFormat="false" ht="15" hidden="false" customHeight="false" outlineLevel="0" collapsed="false">
      <c r="A37" s="19"/>
    </row>
    <row r="38" customFormat="false" ht="15" hidden="false" customHeight="false" outlineLevel="0" collapsed="false">
      <c r="A38" s="20" t="s">
        <v>37</v>
      </c>
      <c r="B38" s="20"/>
      <c r="C38" s="20"/>
      <c r="D38" s="20"/>
    </row>
    <row r="40" customFormat="false" ht="12.75" hidden="false" customHeight="true" outlineLevel="0" collapsed="false">
      <c r="A40" s="15" t="s">
        <v>38</v>
      </c>
      <c r="B40" s="15" t="s">
        <v>39</v>
      </c>
      <c r="C40" s="15"/>
      <c r="D40" s="15" t="s">
        <v>26</v>
      </c>
    </row>
    <row r="41" customFormat="false" ht="15" hidden="false" customHeight="false" outlineLevel="0" collapsed="false">
      <c r="A41" s="10" t="s">
        <v>2</v>
      </c>
      <c r="B41" s="16" t="s">
        <v>40</v>
      </c>
      <c r="C41" s="21" t="n">
        <f aca="false">TRUNC(1/12,4)</f>
        <v>0.0833</v>
      </c>
      <c r="D41" s="17" t="n">
        <f aca="false">TRUNC($D$33*C41,2)</f>
        <v>273.7</v>
      </c>
    </row>
    <row r="42" customFormat="false" ht="15" hidden="false" customHeight="false" outlineLevel="0" collapsed="false">
      <c r="A42" s="10" t="s">
        <v>4</v>
      </c>
      <c r="B42" s="16" t="s">
        <v>41</v>
      </c>
      <c r="C42" s="21" t="n">
        <f aca="false">TRUNC(((1+1/3)/12),4)</f>
        <v>0.1111</v>
      </c>
      <c r="D42" s="17" t="n">
        <f aca="false">TRUNC($D$33*C42,2)</f>
        <v>365.04</v>
      </c>
    </row>
    <row r="43" customFormat="false" ht="12.75" hidden="false" customHeight="true" outlineLevel="0" collapsed="false">
      <c r="A43" s="15" t="s">
        <v>35</v>
      </c>
      <c r="B43" s="15"/>
      <c r="C43" s="22" t="n">
        <f aca="false">SUM(C41:C42)</f>
        <v>0.1944</v>
      </c>
      <c r="D43" s="23" t="n">
        <f aca="false">SUM(D41:D42)</f>
        <v>638.74</v>
      </c>
    </row>
    <row r="46" customFormat="false" ht="12.75" hidden="false" customHeight="true" outlineLevel="0" collapsed="false">
      <c r="A46" s="24" t="s">
        <v>42</v>
      </c>
      <c r="B46" s="24"/>
      <c r="C46" s="24"/>
      <c r="D46" s="24"/>
    </row>
    <row r="48" customFormat="false" ht="15" hidden="false" customHeight="false" outlineLevel="0" collapsed="false">
      <c r="A48" s="15" t="s">
        <v>43</v>
      </c>
      <c r="B48" s="15" t="s">
        <v>44</v>
      </c>
      <c r="C48" s="15" t="s">
        <v>45</v>
      </c>
      <c r="D48" s="15" t="s">
        <v>26</v>
      </c>
    </row>
    <row r="49" customFormat="false" ht="15" hidden="false" customHeight="false" outlineLevel="0" collapsed="false">
      <c r="A49" s="10" t="s">
        <v>2</v>
      </c>
      <c r="B49" s="16" t="s">
        <v>46</v>
      </c>
      <c r="C49" s="25" t="n">
        <v>0.2</v>
      </c>
      <c r="D49" s="17" t="n">
        <f aca="false">TRUNC(($D$33+$D$43)*C49,2)</f>
        <v>784.89</v>
      </c>
    </row>
    <row r="50" customFormat="false" ht="15" hidden="false" customHeight="false" outlineLevel="0" collapsed="false">
      <c r="A50" s="10" t="s">
        <v>4</v>
      </c>
      <c r="B50" s="16" t="s">
        <v>47</v>
      </c>
      <c r="C50" s="25" t="n">
        <v>0.025</v>
      </c>
      <c r="D50" s="17" t="n">
        <f aca="false">TRUNC(($D$33+$D$43)*C50,2)</f>
        <v>98.11</v>
      </c>
    </row>
    <row r="51" customFormat="false" ht="15" hidden="false" customHeight="false" outlineLevel="0" collapsed="false">
      <c r="A51" s="10" t="s">
        <v>6</v>
      </c>
      <c r="B51" s="16" t="s">
        <v>48</v>
      </c>
      <c r="C51" s="26" t="n">
        <v>0.03</v>
      </c>
      <c r="D51" s="17" t="n">
        <f aca="false">TRUNC(($D$33+$D$43)*C51,2)</f>
        <v>117.73</v>
      </c>
    </row>
    <row r="52" customFormat="false" ht="15" hidden="false" customHeight="false" outlineLevel="0" collapsed="false">
      <c r="A52" s="10" t="s">
        <v>8</v>
      </c>
      <c r="B52" s="16" t="s">
        <v>49</v>
      </c>
      <c r="C52" s="25" t="n">
        <v>0.015</v>
      </c>
      <c r="D52" s="17" t="n">
        <f aca="false">TRUNC(($D$33+$D$43)*C52,2)</f>
        <v>58.86</v>
      </c>
    </row>
    <row r="53" customFormat="false" ht="15" hidden="false" customHeight="false" outlineLevel="0" collapsed="false">
      <c r="A53" s="10" t="s">
        <v>31</v>
      </c>
      <c r="B53" s="16" t="s">
        <v>50</v>
      </c>
      <c r="C53" s="25" t="n">
        <v>0.01</v>
      </c>
      <c r="D53" s="17" t="n">
        <f aca="false">TRUNC(($D$33+$D$43)*C53,2)</f>
        <v>39.24</v>
      </c>
    </row>
    <row r="54" customFormat="false" ht="15" hidden="false" customHeight="false" outlineLevel="0" collapsed="false">
      <c r="A54" s="10" t="s">
        <v>51</v>
      </c>
      <c r="B54" s="16" t="s">
        <v>52</v>
      </c>
      <c r="C54" s="25" t="n">
        <v>0.006</v>
      </c>
      <c r="D54" s="17" t="n">
        <f aca="false">TRUNC(($D$33+$D$43)*C54,2)</f>
        <v>23.54</v>
      </c>
    </row>
    <row r="55" customFormat="false" ht="15" hidden="false" customHeight="false" outlineLevel="0" collapsed="false">
      <c r="A55" s="10" t="s">
        <v>33</v>
      </c>
      <c r="B55" s="16" t="s">
        <v>53</v>
      </c>
      <c r="C55" s="25" t="n">
        <v>0.002</v>
      </c>
      <c r="D55" s="17" t="n">
        <f aca="false">TRUNC(($D$33+$D$43)*C55,2)</f>
        <v>7.84</v>
      </c>
    </row>
    <row r="56" customFormat="false" ht="15" hidden="false" customHeight="false" outlineLevel="0" collapsed="false">
      <c r="A56" s="10" t="s">
        <v>54</v>
      </c>
      <c r="B56" s="16" t="s">
        <v>55</v>
      </c>
      <c r="C56" s="25" t="n">
        <v>0.08</v>
      </c>
      <c r="D56" s="17" t="n">
        <f aca="false">TRUNC(($D$33+$D$43)*C56,2)</f>
        <v>313.95</v>
      </c>
    </row>
    <row r="57" customFormat="false" ht="12.75" hidden="false" customHeight="true" outlineLevel="0" collapsed="false">
      <c r="A57" s="15" t="s">
        <v>56</v>
      </c>
      <c r="B57" s="15"/>
      <c r="C57" s="27" t="n">
        <f aca="false">SUM(C49:C56)</f>
        <v>0.368</v>
      </c>
      <c r="D57" s="23" t="n">
        <f aca="false">SUM(D49:D56)</f>
        <v>1444.16</v>
      </c>
    </row>
    <row r="60" customFormat="false" ht="15" hidden="false" customHeight="false" outlineLevel="0" collapsed="false">
      <c r="A60" s="20" t="s">
        <v>57</v>
      </c>
      <c r="B60" s="20"/>
      <c r="C60" s="20"/>
      <c r="D60" s="20"/>
    </row>
    <row r="62" customFormat="false" ht="12.75" hidden="false" customHeight="true" outlineLevel="0" collapsed="false">
      <c r="A62" s="15" t="s">
        <v>58</v>
      </c>
      <c r="B62" s="28" t="s">
        <v>59</v>
      </c>
      <c r="C62" s="28"/>
      <c r="D62" s="15" t="s">
        <v>26</v>
      </c>
    </row>
    <row r="63" customFormat="false" ht="12.75" hidden="false" customHeight="true" outlineLevel="0" collapsed="false">
      <c r="A63" s="10" t="s">
        <v>2</v>
      </c>
      <c r="B63" s="16" t="s">
        <v>60</v>
      </c>
      <c r="C63" s="16"/>
      <c r="D63" s="17" t="n">
        <f aca="false">IF((23*2*4.4)-(D26*0.06)&lt;0,0,(23*2*4.4)-(D26*0.06))</f>
        <v>5.25500000000002</v>
      </c>
    </row>
    <row r="64" customFormat="false" ht="12.75" hidden="false" customHeight="true" outlineLevel="0" collapsed="false">
      <c r="A64" s="10" t="s">
        <v>4</v>
      </c>
      <c r="B64" s="16" t="s">
        <v>61</v>
      </c>
      <c r="C64" s="16"/>
      <c r="D64" s="17" t="n">
        <f aca="false">23*(29-2.9)</f>
        <v>600.3</v>
      </c>
    </row>
    <row r="65" customFormat="false" ht="12.75" hidden="false" customHeight="true" outlineLevel="0" collapsed="false">
      <c r="A65" s="10" t="s">
        <v>6</v>
      </c>
      <c r="B65" s="16" t="s">
        <v>62</v>
      </c>
      <c r="C65" s="16"/>
      <c r="D65" s="17" t="n">
        <f aca="false">200*0.7</f>
        <v>140</v>
      </c>
    </row>
    <row r="66" customFormat="false" ht="12.75" hidden="false" customHeight="true" outlineLevel="0" collapsed="false">
      <c r="A66" s="10" t="s">
        <v>8</v>
      </c>
      <c r="B66" s="16" t="s">
        <v>34</v>
      </c>
      <c r="C66" s="16"/>
      <c r="D66" s="17"/>
    </row>
    <row r="67" customFormat="false" ht="12.75" hidden="false" customHeight="true" outlineLevel="0" collapsed="false">
      <c r="A67" s="15" t="s">
        <v>35</v>
      </c>
      <c r="B67" s="15"/>
      <c r="C67" s="15"/>
      <c r="D67" s="23" t="n">
        <f aca="false">SUM(D63:D66)</f>
        <v>745.555</v>
      </c>
    </row>
    <row r="70" customFormat="false" ht="15" hidden="false" customHeight="false" outlineLevel="0" collapsed="false">
      <c r="A70" s="20" t="s">
        <v>63</v>
      </c>
      <c r="B70" s="20"/>
      <c r="C70" s="20"/>
      <c r="D70" s="20"/>
    </row>
    <row r="72" customFormat="false" ht="12.75" hidden="false" customHeight="true" outlineLevel="0" collapsed="false">
      <c r="A72" s="15" t="n">
        <v>2</v>
      </c>
      <c r="B72" s="28" t="s">
        <v>64</v>
      </c>
      <c r="C72" s="28"/>
      <c r="D72" s="15" t="s">
        <v>26</v>
      </c>
    </row>
    <row r="73" customFormat="false" ht="12.75" hidden="false" customHeight="true" outlineLevel="0" collapsed="false">
      <c r="A73" s="10" t="s">
        <v>38</v>
      </c>
      <c r="B73" s="16" t="s">
        <v>39</v>
      </c>
      <c r="C73" s="16"/>
      <c r="D73" s="29" t="n">
        <f aca="false">D43</f>
        <v>638.74</v>
      </c>
    </row>
    <row r="74" customFormat="false" ht="12.75" hidden="false" customHeight="true" outlineLevel="0" collapsed="false">
      <c r="A74" s="10" t="s">
        <v>43</v>
      </c>
      <c r="B74" s="16" t="s">
        <v>44</v>
      </c>
      <c r="C74" s="16"/>
      <c r="D74" s="29" t="n">
        <f aca="false">D57</f>
        <v>1444.16</v>
      </c>
    </row>
    <row r="75" customFormat="false" ht="12.75" hidden="false" customHeight="true" outlineLevel="0" collapsed="false">
      <c r="A75" s="10" t="s">
        <v>58</v>
      </c>
      <c r="B75" s="16" t="s">
        <v>59</v>
      </c>
      <c r="C75" s="16"/>
      <c r="D75" s="29" t="n">
        <f aca="false">D67</f>
        <v>745.555</v>
      </c>
    </row>
    <row r="76" customFormat="false" ht="12.75" hidden="false" customHeight="true" outlineLevel="0" collapsed="false">
      <c r="A76" s="15" t="s">
        <v>35</v>
      </c>
      <c r="B76" s="15"/>
      <c r="C76" s="15"/>
      <c r="D76" s="23" t="n">
        <f aca="false">SUM(D73:D75)</f>
        <v>2828.455</v>
      </c>
    </row>
    <row r="77" customFormat="false" ht="15" hidden="false" customHeight="false" outlineLevel="0" collapsed="false">
      <c r="A77" s="30"/>
      <c r="E77" s="31"/>
    </row>
    <row r="79" customFormat="false" ht="15" hidden="false" customHeight="false" outlineLevel="0" collapsed="false">
      <c r="A79" s="4" t="s">
        <v>65</v>
      </c>
      <c r="B79" s="4"/>
      <c r="C79" s="4"/>
      <c r="D79" s="4"/>
      <c r="E79" s="32"/>
    </row>
    <row r="80" customFormat="false" ht="12.75" hidden="false" customHeight="true" outlineLevel="0" collapsed="false">
      <c r="E80" s="31"/>
    </row>
    <row r="81" customFormat="false" ht="12.75" hidden="false" customHeight="true" outlineLevel="0" collapsed="false">
      <c r="A81" s="15" t="n">
        <v>3</v>
      </c>
      <c r="B81" s="28" t="s">
        <v>66</v>
      </c>
      <c r="C81" s="28"/>
      <c r="D81" s="15" t="s">
        <v>26</v>
      </c>
    </row>
    <row r="82" customFormat="false" ht="15" hidden="false" customHeight="false" outlineLevel="0" collapsed="false">
      <c r="A82" s="10" t="s">
        <v>2</v>
      </c>
      <c r="B82" s="33" t="s">
        <v>67</v>
      </c>
      <c r="C82" s="25" t="n">
        <f aca="false">TRUNC(((1/12)*5%),4)</f>
        <v>0.0041</v>
      </c>
      <c r="D82" s="17" t="n">
        <f aca="false">TRUNC($D$33*C82,2)</f>
        <v>13.47</v>
      </c>
    </row>
    <row r="83" customFormat="false" ht="15" hidden="false" customHeight="false" outlineLevel="0" collapsed="false">
      <c r="A83" s="10" t="s">
        <v>4</v>
      </c>
      <c r="B83" s="33" t="s">
        <v>68</v>
      </c>
      <c r="C83" s="25" t="n">
        <v>0.08</v>
      </c>
      <c r="D83" s="17" t="n">
        <f aca="false">TRUNC(D82*C83,2)</f>
        <v>1.07</v>
      </c>
    </row>
    <row r="84" customFormat="false" ht="15" hidden="false" customHeight="false" outlineLevel="0" collapsed="false">
      <c r="A84" s="10" t="s">
        <v>6</v>
      </c>
      <c r="B84" s="33" t="s">
        <v>69</v>
      </c>
      <c r="C84" s="25" t="n">
        <f aca="false">TRUNC(8%*5%*40%,4)</f>
        <v>0.0016</v>
      </c>
      <c r="D84" s="17" t="n">
        <f aca="false">TRUNC($D$33*C84,2)</f>
        <v>5.25</v>
      </c>
    </row>
    <row r="85" customFormat="false" ht="15" hidden="false" customHeight="false" outlineLevel="0" collapsed="false">
      <c r="A85" s="10" t="s">
        <v>8</v>
      </c>
      <c r="B85" s="33" t="s">
        <v>70</v>
      </c>
      <c r="C85" s="25" t="n">
        <f aca="false">TRUNC(((7/30)/12)*95%,4)</f>
        <v>0.0184</v>
      </c>
      <c r="D85" s="17" t="n">
        <f aca="false">TRUNC($D$33*C85,2)</f>
        <v>60.45</v>
      </c>
    </row>
    <row r="86" customFormat="false" ht="25.5" hidden="false" customHeight="false" outlineLevel="0" collapsed="false">
      <c r="A86" s="10" t="s">
        <v>31</v>
      </c>
      <c r="B86" s="33" t="s">
        <v>71</v>
      </c>
      <c r="C86" s="25" t="n">
        <f aca="false">C57</f>
        <v>0.368</v>
      </c>
      <c r="D86" s="17" t="n">
        <f aca="false">TRUNC(D85*C86,2)</f>
        <v>22.24</v>
      </c>
    </row>
    <row r="87" customFormat="false" ht="15" hidden="false" customHeight="false" outlineLevel="0" collapsed="false">
      <c r="A87" s="10" t="s">
        <v>51</v>
      </c>
      <c r="B87" s="33" t="s">
        <v>72</v>
      </c>
      <c r="C87" s="25" t="n">
        <f aca="false">TRUNC(8%*95%*40%,4)</f>
        <v>0.0304</v>
      </c>
      <c r="D87" s="17" t="n">
        <f aca="false">TRUNC($D$33*C87,2)</f>
        <v>99.88</v>
      </c>
    </row>
    <row r="88" customFormat="false" ht="12.75" hidden="false" customHeight="true" outlineLevel="0" collapsed="false">
      <c r="A88" s="15" t="s">
        <v>35</v>
      </c>
      <c r="B88" s="15"/>
      <c r="C88" s="15"/>
      <c r="D88" s="23" t="n">
        <f aca="false">SUM(D82:D87)</f>
        <v>202.36</v>
      </c>
    </row>
    <row r="91" customFormat="false" ht="15" hidden="false" customHeight="false" outlineLevel="0" collapsed="false">
      <c r="A91" s="4" t="s">
        <v>73</v>
      </c>
      <c r="B91" s="4"/>
      <c r="C91" s="4"/>
      <c r="D91" s="4"/>
    </row>
    <row r="94" customFormat="false" ht="15" hidden="false" customHeight="false" outlineLevel="0" collapsed="false">
      <c r="A94" s="20" t="s">
        <v>74</v>
      </c>
      <c r="B94" s="20"/>
      <c r="C94" s="20"/>
      <c r="D94" s="20"/>
    </row>
    <row r="95" customFormat="false" ht="15" hidden="false" customHeight="false" outlineLevel="0" collapsed="false">
      <c r="A95" s="19"/>
    </row>
    <row r="96" customFormat="false" ht="12.75" hidden="false" customHeight="true" outlineLevel="0" collapsed="false">
      <c r="A96" s="15" t="s">
        <v>75</v>
      </c>
      <c r="B96" s="28" t="s">
        <v>76</v>
      </c>
      <c r="C96" s="28"/>
      <c r="D96" s="15" t="s">
        <v>26</v>
      </c>
    </row>
    <row r="97" customFormat="false" ht="15" hidden="false" customHeight="false" outlineLevel="0" collapsed="false">
      <c r="A97" s="10" t="s">
        <v>2</v>
      </c>
      <c r="B97" s="16" t="s">
        <v>77</v>
      </c>
      <c r="C97" s="25" t="n">
        <f aca="false">TRUNC(((1+1/3)/12)/12,4)</f>
        <v>0.0092</v>
      </c>
      <c r="D97" s="17" t="n">
        <f aca="false">TRUNC(($D$33+$D$76+$D$88)*C97,2)</f>
        <v>58.11</v>
      </c>
    </row>
    <row r="98" customFormat="false" ht="15" hidden="false" customHeight="false" outlineLevel="0" collapsed="false">
      <c r="A98" s="10" t="s">
        <v>4</v>
      </c>
      <c r="B98" s="16" t="s">
        <v>78</v>
      </c>
      <c r="C98" s="25" t="n">
        <f aca="false">TRUNC(((2/30)/12),4)</f>
        <v>0.0055</v>
      </c>
      <c r="D98" s="17" t="n">
        <f aca="false">TRUNC(($D$33+$D$76+$D$88)*C98,2)</f>
        <v>34.74</v>
      </c>
    </row>
    <row r="99" customFormat="false" ht="15" hidden="false" customHeight="false" outlineLevel="0" collapsed="false">
      <c r="A99" s="10" t="s">
        <v>6</v>
      </c>
      <c r="B99" s="16" t="s">
        <v>79</v>
      </c>
      <c r="C99" s="25" t="n">
        <f aca="false">TRUNC(((5/30)/12)*2%,4)</f>
        <v>0.0002</v>
      </c>
      <c r="D99" s="17" t="n">
        <f aca="false">TRUNC(($D$33+$D$76+$D$88)*C99,2)</f>
        <v>1.26</v>
      </c>
    </row>
    <row r="100" customFormat="false" ht="15" hidden="false" customHeight="false" outlineLevel="0" collapsed="false">
      <c r="A100" s="10" t="s">
        <v>8</v>
      </c>
      <c r="B100" s="16" t="s">
        <v>80</v>
      </c>
      <c r="C100" s="25" t="n">
        <f aca="false">TRUNC(((15/30)/12)*8%,4)</f>
        <v>0.0033</v>
      </c>
      <c r="D100" s="17" t="n">
        <f aca="false">TRUNC(($D$33+$D$76+$D$88)*C100,2)</f>
        <v>20.84</v>
      </c>
    </row>
    <row r="101" customFormat="false" ht="15" hidden="false" customHeight="false" outlineLevel="0" collapsed="false">
      <c r="A101" s="10" t="s">
        <v>31</v>
      </c>
      <c r="B101" s="16" t="s">
        <v>81</v>
      </c>
      <c r="C101" s="25" t="n">
        <f aca="false">((1+1/3)/12)*3%*(6/12)</f>
        <v>0.00166666666666667</v>
      </c>
      <c r="D101" s="17" t="n">
        <f aca="false">TRUNC(($D$33+$D$76+$D$88)*C101,2)</f>
        <v>10.52</v>
      </c>
    </row>
    <row r="102" customFormat="false" ht="15" hidden="false" customHeight="false" outlineLevel="0" collapsed="false">
      <c r="A102" s="10" t="s">
        <v>51</v>
      </c>
      <c r="B102" s="16" t="s">
        <v>82</v>
      </c>
      <c r="C102" s="25"/>
      <c r="D102" s="17" t="n">
        <f aca="false">TRUNC(($D$33+$D$76+$D$88)*C102,2)</f>
        <v>0</v>
      </c>
    </row>
    <row r="103" customFormat="false" ht="12.75" hidden="false" customHeight="true" outlineLevel="0" collapsed="false">
      <c r="A103" s="15" t="s">
        <v>56</v>
      </c>
      <c r="B103" s="15"/>
      <c r="C103" s="15"/>
      <c r="D103" s="23" t="n">
        <f aca="false">SUM(D97:D102)</f>
        <v>125.47</v>
      </c>
      <c r="E103" s="32"/>
      <c r="F103" s="32"/>
    </row>
    <row r="106" customFormat="false" ht="15" hidden="false" customHeight="false" outlineLevel="0" collapsed="false">
      <c r="A106" s="20" t="s">
        <v>83</v>
      </c>
      <c r="B106" s="20"/>
      <c r="C106" s="20"/>
      <c r="D106" s="20"/>
    </row>
    <row r="107" customFormat="false" ht="15" hidden="false" customHeight="false" outlineLevel="0" collapsed="false">
      <c r="A107" s="19"/>
    </row>
    <row r="108" customFormat="false" ht="12.75" hidden="false" customHeight="true" outlineLevel="0" collapsed="false">
      <c r="A108" s="15" t="s">
        <v>84</v>
      </c>
      <c r="B108" s="28" t="s">
        <v>85</v>
      </c>
      <c r="C108" s="28"/>
      <c r="D108" s="15" t="s">
        <v>26</v>
      </c>
    </row>
    <row r="109" customFormat="false" ht="12.75" hidden="false" customHeight="true" outlineLevel="0" collapsed="false">
      <c r="A109" s="10" t="s">
        <v>2</v>
      </c>
      <c r="B109" s="16" t="s">
        <v>86</v>
      </c>
      <c r="C109" s="16"/>
      <c r="D109" s="17" t="n">
        <f aca="false">((D33+D76+D88)/220)*22*0</f>
        <v>0</v>
      </c>
    </row>
    <row r="110" customFormat="false" ht="12.75" hidden="false" customHeight="true" outlineLevel="0" collapsed="false">
      <c r="A110" s="15" t="s">
        <v>35</v>
      </c>
      <c r="B110" s="15"/>
      <c r="C110" s="15"/>
      <c r="D110" s="23" t="n">
        <f aca="false">SUM(D109)</f>
        <v>0</v>
      </c>
    </row>
    <row r="113" customFormat="false" ht="15" hidden="false" customHeight="false" outlineLevel="0" collapsed="false">
      <c r="A113" s="20" t="s">
        <v>87</v>
      </c>
      <c r="B113" s="20"/>
      <c r="C113" s="20"/>
      <c r="D113" s="20"/>
    </row>
    <row r="114" customFormat="false" ht="15" hidden="false" customHeight="false" outlineLevel="0" collapsed="false">
      <c r="A114" s="19"/>
    </row>
    <row r="115" customFormat="false" ht="12.75" hidden="false" customHeight="true" outlineLevel="0" collapsed="false">
      <c r="A115" s="15" t="n">
        <v>4</v>
      </c>
      <c r="B115" s="15" t="s">
        <v>88</v>
      </c>
      <c r="C115" s="15"/>
      <c r="D115" s="15" t="s">
        <v>26</v>
      </c>
    </row>
    <row r="116" customFormat="false" ht="12.75" hidden="false" customHeight="true" outlineLevel="0" collapsed="false">
      <c r="A116" s="10" t="s">
        <v>75</v>
      </c>
      <c r="B116" s="16" t="s">
        <v>76</v>
      </c>
      <c r="C116" s="16"/>
      <c r="D116" s="29" t="n">
        <f aca="false">D103</f>
        <v>125.47</v>
      </c>
    </row>
    <row r="117" customFormat="false" ht="12.75" hidden="false" customHeight="true" outlineLevel="0" collapsed="false">
      <c r="A117" s="10" t="s">
        <v>84</v>
      </c>
      <c r="B117" s="16" t="s">
        <v>85</v>
      </c>
      <c r="C117" s="16"/>
      <c r="D117" s="29" t="n">
        <f aca="false">D110</f>
        <v>0</v>
      </c>
    </row>
    <row r="118" customFormat="false" ht="12.75" hidden="false" customHeight="true" outlineLevel="0" collapsed="false">
      <c r="A118" s="15" t="s">
        <v>35</v>
      </c>
      <c r="B118" s="15"/>
      <c r="C118" s="15"/>
      <c r="D118" s="23" t="n">
        <f aca="false">SUM(D116:D117)</f>
        <v>125.47</v>
      </c>
    </row>
    <row r="121" customFormat="false" ht="15" hidden="false" customHeight="false" outlineLevel="0" collapsed="false">
      <c r="A121" s="4" t="s">
        <v>89</v>
      </c>
      <c r="B121" s="4"/>
      <c r="C121" s="4"/>
      <c r="D121" s="4"/>
    </row>
    <row r="123" customFormat="false" ht="12.75" hidden="false" customHeight="true" outlineLevel="0" collapsed="false">
      <c r="A123" s="15" t="n">
        <v>5</v>
      </c>
      <c r="B123" s="34" t="s">
        <v>90</v>
      </c>
      <c r="C123" s="34"/>
      <c r="D123" s="15" t="s">
        <v>26</v>
      </c>
    </row>
    <row r="124" customFormat="false" ht="15" hidden="false" customHeight="false" outlineLevel="0" collapsed="false">
      <c r="A124" s="10" t="s">
        <v>2</v>
      </c>
      <c r="B124" s="16" t="s">
        <v>91</v>
      </c>
      <c r="C124" s="16"/>
      <c r="D124" s="17" t="n">
        <v>4.53</v>
      </c>
    </row>
    <row r="125" customFormat="false" ht="15" hidden="false" customHeight="false" outlineLevel="0" collapsed="false">
      <c r="A125" s="10" t="s">
        <v>4</v>
      </c>
      <c r="B125" s="16" t="s">
        <v>92</v>
      </c>
      <c r="C125" s="16"/>
      <c r="D125" s="17"/>
    </row>
    <row r="126" customFormat="false" ht="15" hidden="false" customHeight="false" outlineLevel="0" collapsed="false">
      <c r="A126" s="10" t="s">
        <v>6</v>
      </c>
      <c r="B126" s="16" t="s">
        <v>93</v>
      </c>
      <c r="C126" s="16"/>
      <c r="D126" s="17"/>
    </row>
    <row r="127" customFormat="false" ht="15" hidden="false" customHeight="false" outlineLevel="0" collapsed="false">
      <c r="A127" s="10" t="s">
        <v>8</v>
      </c>
      <c r="B127" s="16" t="s">
        <v>34</v>
      </c>
      <c r="C127" s="16"/>
      <c r="D127" s="17"/>
    </row>
    <row r="128" customFormat="false" ht="12.75" hidden="false" customHeight="true" outlineLevel="0" collapsed="false">
      <c r="A128" s="15" t="s">
        <v>56</v>
      </c>
      <c r="B128" s="15"/>
      <c r="C128" s="15"/>
      <c r="D128" s="18" t="n">
        <f aca="false">SUM(D124:D127)</f>
        <v>4.53</v>
      </c>
    </row>
    <row r="131" customFormat="false" ht="15" hidden="false" customHeight="false" outlineLevel="0" collapsed="false">
      <c r="A131" s="4" t="s">
        <v>95</v>
      </c>
      <c r="B131" s="4"/>
      <c r="C131" s="4"/>
      <c r="D131" s="4"/>
    </row>
    <row r="133" customFormat="false" ht="15" hidden="false" customHeight="false" outlineLevel="0" collapsed="false">
      <c r="A133" s="15" t="n">
        <v>6</v>
      </c>
      <c r="B133" s="34" t="s">
        <v>96</v>
      </c>
      <c r="C133" s="15" t="s">
        <v>45</v>
      </c>
      <c r="D133" s="15" t="s">
        <v>26</v>
      </c>
    </row>
    <row r="134" customFormat="false" ht="15" hidden="false" customHeight="false" outlineLevel="0" collapsed="false">
      <c r="A134" s="10" t="s">
        <v>2</v>
      </c>
      <c r="B134" s="16" t="s">
        <v>97</v>
      </c>
      <c r="C134" s="25" t="n">
        <v>0.05</v>
      </c>
      <c r="D134" s="29" t="n">
        <f aca="false">D154*C134</f>
        <v>322.32825</v>
      </c>
    </row>
    <row r="135" customFormat="false" ht="15" hidden="false" customHeight="false" outlineLevel="0" collapsed="false">
      <c r="A135" s="10" t="s">
        <v>4</v>
      </c>
      <c r="B135" s="16" t="s">
        <v>98</v>
      </c>
      <c r="C135" s="25" t="n">
        <v>0.06</v>
      </c>
      <c r="D135" s="17" t="n">
        <f aca="false">(D154+D134)*C135</f>
        <v>406.133595</v>
      </c>
    </row>
    <row r="136" customFormat="false" ht="15" hidden="false" customHeight="false" outlineLevel="0" collapsed="false">
      <c r="A136" s="10" t="s">
        <v>6</v>
      </c>
      <c r="B136" s="16" t="s">
        <v>99</v>
      </c>
      <c r="C136" s="21" t="n">
        <f aca="false">SUM(C137:C142)</f>
        <v>0.0865</v>
      </c>
      <c r="D136" s="17" t="n">
        <f aca="false">(D154+D134+D135)*C136/(1-C136)</f>
        <v>679.408672241379</v>
      </c>
    </row>
    <row r="137" customFormat="false" ht="15" hidden="false" customHeight="false" outlineLevel="0" collapsed="false">
      <c r="A137" s="10"/>
      <c r="B137" s="16" t="s">
        <v>100</v>
      </c>
      <c r="C137" s="25"/>
      <c r="D137" s="29" t="n">
        <f aca="false">$D$156*C137</f>
        <v>0</v>
      </c>
    </row>
    <row r="138" customFormat="false" ht="15" hidden="false" customHeight="false" outlineLevel="0" collapsed="false">
      <c r="A138" s="10"/>
      <c r="B138" s="16" t="s">
        <v>101</v>
      </c>
      <c r="C138" s="25" t="n">
        <v>0.0065</v>
      </c>
      <c r="D138" s="29" t="n">
        <f aca="false">$D$156*C138</f>
        <v>51.053830862069</v>
      </c>
    </row>
    <row r="139" customFormat="false" ht="15" hidden="false" customHeight="false" outlineLevel="0" collapsed="false">
      <c r="A139" s="10"/>
      <c r="B139" s="16" t="s">
        <v>102</v>
      </c>
      <c r="C139" s="25" t="n">
        <v>0.03</v>
      </c>
      <c r="D139" s="29" t="n">
        <f aca="false">$D$156*C139</f>
        <v>235.633065517241</v>
      </c>
    </row>
    <row r="140" customFormat="false" ht="15" hidden="false" customHeight="false" outlineLevel="0" collapsed="false">
      <c r="A140" s="10"/>
      <c r="B140" s="16" t="s">
        <v>103</v>
      </c>
      <c r="C140" s="10"/>
      <c r="D140" s="29" t="n">
        <f aca="false">$D$156*C140</f>
        <v>0</v>
      </c>
    </row>
    <row r="141" customFormat="false" ht="15" hidden="false" customHeight="false" outlineLevel="0" collapsed="false">
      <c r="A141" s="10"/>
      <c r="B141" s="16" t="s">
        <v>104</v>
      </c>
      <c r="C141" s="25"/>
      <c r="D141" s="29" t="n">
        <f aca="false">$D$156*C141</f>
        <v>0</v>
      </c>
    </row>
    <row r="142" customFormat="false" ht="15" hidden="false" customHeight="false" outlineLevel="0" collapsed="false">
      <c r="A142" s="10"/>
      <c r="B142" s="16" t="s">
        <v>105</v>
      </c>
      <c r="C142" s="25" t="n">
        <v>0.05</v>
      </c>
      <c r="D142" s="29" t="n">
        <f aca="false">$D$156*C142</f>
        <v>392.721775862069</v>
      </c>
    </row>
    <row r="143" customFormat="false" ht="13.5" hidden="false" customHeight="true" outlineLevel="0" collapsed="false">
      <c r="A143" s="35" t="s">
        <v>56</v>
      </c>
      <c r="B143" s="35"/>
      <c r="C143" s="36" t="n">
        <f aca="false">(1+C135)*(1+C134)/(1-C136)-1</f>
        <v>0.218390804597701</v>
      </c>
      <c r="D143" s="23" t="n">
        <f aca="false">SUM(D134:D136)</f>
        <v>1407.87051724138</v>
      </c>
    </row>
    <row r="146" customFormat="false" ht="15" hidden="false" customHeight="false" outlineLevel="0" collapsed="false">
      <c r="A146" s="4" t="s">
        <v>106</v>
      </c>
      <c r="B146" s="4"/>
      <c r="C146" s="4"/>
      <c r="D146" s="4"/>
    </row>
    <row r="148" customFormat="false" ht="12.75" hidden="false" customHeight="true" outlineLevel="0" collapsed="false">
      <c r="A148" s="15"/>
      <c r="B148" s="15" t="s">
        <v>107</v>
      </c>
      <c r="C148" s="15"/>
      <c r="D148" s="15" t="s">
        <v>26</v>
      </c>
    </row>
    <row r="149" customFormat="false" ht="12.75" hidden="false" customHeight="true" outlineLevel="0" collapsed="false">
      <c r="A149" s="15" t="s">
        <v>2</v>
      </c>
      <c r="B149" s="16" t="s">
        <v>24</v>
      </c>
      <c r="C149" s="16"/>
      <c r="D149" s="37" t="n">
        <f aca="false">D33</f>
        <v>3285.75</v>
      </c>
    </row>
    <row r="150" customFormat="false" ht="12.75" hidden="false" customHeight="true" outlineLevel="0" collapsed="false">
      <c r="A150" s="15" t="s">
        <v>4</v>
      </c>
      <c r="B150" s="16" t="s">
        <v>36</v>
      </c>
      <c r="C150" s="16"/>
      <c r="D150" s="37" t="n">
        <f aca="false">D76</f>
        <v>2828.455</v>
      </c>
    </row>
    <row r="151" customFormat="false" ht="12.75" hidden="false" customHeight="true" outlineLevel="0" collapsed="false">
      <c r="A151" s="15" t="s">
        <v>6</v>
      </c>
      <c r="B151" s="16" t="s">
        <v>65</v>
      </c>
      <c r="C151" s="16"/>
      <c r="D151" s="37" t="n">
        <f aca="false">D88</f>
        <v>202.36</v>
      </c>
    </row>
    <row r="152" customFormat="false" ht="12.75" hidden="false" customHeight="true" outlineLevel="0" collapsed="false">
      <c r="A152" s="15" t="s">
        <v>8</v>
      </c>
      <c r="B152" s="16" t="s">
        <v>73</v>
      </c>
      <c r="C152" s="16"/>
      <c r="D152" s="37" t="n">
        <f aca="false">D118</f>
        <v>125.47</v>
      </c>
    </row>
    <row r="153" customFormat="false" ht="12.75" hidden="false" customHeight="true" outlineLevel="0" collapsed="false">
      <c r="A153" s="15" t="s">
        <v>31</v>
      </c>
      <c r="B153" s="16" t="s">
        <v>89</v>
      </c>
      <c r="C153" s="16"/>
      <c r="D153" s="37" t="n">
        <f aca="false">D128</f>
        <v>4.53</v>
      </c>
    </row>
    <row r="154" customFormat="false" ht="12.75" hidden="false" customHeight="true" outlineLevel="0" collapsed="false">
      <c r="A154" s="15" t="s">
        <v>108</v>
      </c>
      <c r="B154" s="15"/>
      <c r="C154" s="15"/>
      <c r="D154" s="38" t="n">
        <f aca="false">SUM(D149:D153)</f>
        <v>6446.565</v>
      </c>
    </row>
    <row r="155" customFormat="false" ht="12.75" hidden="false" customHeight="true" outlineLevel="0" collapsed="false">
      <c r="A155" s="15" t="s">
        <v>51</v>
      </c>
      <c r="B155" s="16" t="s">
        <v>109</v>
      </c>
      <c r="C155" s="16"/>
      <c r="D155" s="39" t="n">
        <f aca="false">D143</f>
        <v>1407.87051724138</v>
      </c>
    </row>
    <row r="156" customFormat="false" ht="12.75" hidden="false" customHeight="true" outlineLevel="0" collapsed="false">
      <c r="A156" s="15" t="s">
        <v>110</v>
      </c>
      <c r="B156" s="15"/>
      <c r="C156" s="15"/>
      <c r="D156" s="38" t="n">
        <f aca="false">SUM(D154:D155)</f>
        <v>7854.43551724138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B151:C151"/>
    <mergeCell ref="B152:C152"/>
    <mergeCell ref="B153:C153"/>
    <mergeCell ref="A154:C154"/>
    <mergeCell ref="B155:C155"/>
    <mergeCell ref="A156:C156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F156"/>
  <sheetViews>
    <sheetView showFormulas="false" showGridLines="true" showRowColHeaders="true" showZeros="true" rightToLeft="false" tabSelected="false" showOutlineSymbols="true" defaultGridColor="true" view="normal" topLeftCell="A139" colorId="64" zoomScale="115" zoomScaleNormal="115" zoomScalePageLayoutView="100" workbookViewId="0">
      <selection pane="topLeft" activeCell="A13" activeCellId="0" sqref="A13"/>
    </sheetView>
  </sheetViews>
  <sheetFormatPr defaultColWidth="9.13671875" defaultRowHeight="15" zeroHeight="false" outlineLevelRow="0" outlineLevelCol="0"/>
  <cols>
    <col collapsed="false" customWidth="false" hidden="false" outlineLevel="0" max="1" min="1" style="1" width="9.13"/>
    <col collapsed="false" customWidth="true" hidden="false" outlineLevel="0" max="2" min="2" style="1" width="60.29"/>
    <col collapsed="false" customWidth="true" hidden="false" outlineLevel="0" max="3" min="3" style="1" width="18"/>
    <col collapsed="false" customWidth="true" hidden="false" outlineLevel="0" max="4" min="4" style="1" width="21.43"/>
    <col collapsed="false" customWidth="true" hidden="false" outlineLevel="0" max="5" min="5" style="1" width="12.71"/>
    <col collapsed="false" customWidth="true" hidden="false" outlineLevel="0" max="6" min="6" style="1" width="11.99"/>
    <col collapsed="false" customWidth="true" hidden="false" outlineLevel="0" max="7" min="7" style="1" width="15.15"/>
    <col collapsed="false" customWidth="false" hidden="false" outlineLevel="0" max="1024" min="8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</row>
    <row r="2" customFormat="false" ht="15.75" hidden="false" customHeight="false" outlineLevel="0" collapsed="false">
      <c r="A2" s="3"/>
      <c r="B2" s="3"/>
      <c r="C2" s="3"/>
      <c r="D2" s="3"/>
    </row>
    <row r="3" customFormat="false" ht="15" hidden="false" customHeight="false" outlineLevel="0" collapsed="false">
      <c r="A3" s="4" t="s">
        <v>1</v>
      </c>
      <c r="B3" s="4"/>
      <c r="C3" s="4"/>
      <c r="D3" s="4"/>
    </row>
    <row r="4" customFormat="false" ht="15" hidden="false" customHeight="false" outlineLevel="0" collapsed="false">
      <c r="A4" s="5"/>
      <c r="B4" s="5"/>
      <c r="C4" s="5"/>
      <c r="D4" s="5"/>
    </row>
    <row r="5" customFormat="false" ht="15" hidden="false" customHeight="false" outlineLevel="0" collapsed="false">
      <c r="A5" s="6" t="s">
        <v>2</v>
      </c>
      <c r="B5" s="7" t="s">
        <v>3</v>
      </c>
      <c r="C5" s="8"/>
      <c r="D5" s="9"/>
    </row>
    <row r="6" customFormat="false" ht="15" hidden="false" customHeight="false" outlineLevel="0" collapsed="false">
      <c r="A6" s="6" t="s">
        <v>4</v>
      </c>
      <c r="B6" s="7" t="s">
        <v>5</v>
      </c>
      <c r="C6" s="8"/>
      <c r="D6" s="9"/>
    </row>
    <row r="7" customFormat="false" ht="15" hidden="false" customHeight="false" outlineLevel="0" collapsed="false">
      <c r="A7" s="6" t="s">
        <v>6</v>
      </c>
      <c r="B7" s="7" t="s">
        <v>7</v>
      </c>
      <c r="C7" s="8"/>
      <c r="D7" s="9"/>
    </row>
    <row r="8" customFormat="false" ht="15" hidden="false" customHeight="false" outlineLevel="0" collapsed="false">
      <c r="A8" s="6" t="s">
        <v>8</v>
      </c>
      <c r="B8" s="7" t="s">
        <v>9</v>
      </c>
      <c r="C8" s="8"/>
      <c r="D8" s="9"/>
    </row>
    <row r="10" customFormat="false" ht="15" hidden="false" customHeight="false" outlineLevel="0" collapsed="false">
      <c r="A10" s="4" t="s">
        <v>10</v>
      </c>
      <c r="B10" s="4"/>
      <c r="C10" s="4"/>
      <c r="D10" s="4"/>
    </row>
    <row r="11" customFormat="false" ht="15" hidden="false" customHeight="false" outlineLevel="0" collapsed="false">
      <c r="A11" s="5"/>
      <c r="B11" s="5"/>
      <c r="C11" s="5"/>
      <c r="D11" s="5"/>
    </row>
    <row r="12" customFormat="false" ht="38.25" hidden="false" customHeight="true" outlineLevel="0" collapsed="false">
      <c r="A12" s="10" t="s">
        <v>11</v>
      </c>
      <c r="B12" s="10"/>
      <c r="C12" s="10" t="s">
        <v>12</v>
      </c>
      <c r="D12" s="11" t="s">
        <v>13</v>
      </c>
    </row>
    <row r="13" customFormat="false" ht="30" hidden="false" customHeight="true" outlineLevel="0" collapsed="false">
      <c r="A13" s="12" t="s">
        <v>124</v>
      </c>
      <c r="B13" s="12"/>
      <c r="C13" s="9" t="s">
        <v>15</v>
      </c>
      <c r="D13" s="9" t="n">
        <v>1</v>
      </c>
    </row>
    <row r="15" customFormat="false" ht="15" hidden="false" customHeight="false" outlineLevel="0" collapsed="false">
      <c r="A15" s="4" t="s">
        <v>16</v>
      </c>
      <c r="B15" s="4"/>
      <c r="C15" s="4"/>
      <c r="D15" s="4"/>
    </row>
    <row r="16" customFormat="false" ht="15" hidden="false" customHeight="false" outlineLevel="0" collapsed="false">
      <c r="A16" s="5"/>
      <c r="B16" s="5"/>
      <c r="C16" s="5"/>
      <c r="D16" s="5"/>
    </row>
    <row r="17" customFormat="false" ht="15" hidden="false" customHeight="false" outlineLevel="0" collapsed="false">
      <c r="A17" s="6" t="n">
        <v>1</v>
      </c>
      <c r="B17" s="6" t="s">
        <v>17</v>
      </c>
      <c r="C17" s="13" t="s">
        <v>116</v>
      </c>
      <c r="D17" s="13"/>
    </row>
    <row r="18" customFormat="false" ht="15" hidden="false" customHeight="false" outlineLevel="0" collapsed="false">
      <c r="A18" s="6" t="n">
        <v>2</v>
      </c>
      <c r="B18" s="6" t="s">
        <v>19</v>
      </c>
      <c r="C18" s="13" t="s">
        <v>117</v>
      </c>
      <c r="D18" s="13"/>
    </row>
    <row r="19" customFormat="false" ht="15" hidden="false" customHeight="false" outlineLevel="0" collapsed="false">
      <c r="A19" s="6" t="n">
        <v>3</v>
      </c>
      <c r="B19" s="6" t="s">
        <v>21</v>
      </c>
      <c r="C19" s="14" t="n">
        <v>1100</v>
      </c>
      <c r="D19" s="14"/>
    </row>
    <row r="20" customFormat="false" ht="15" hidden="false" customHeight="false" outlineLevel="0" collapsed="false">
      <c r="A20" s="6" t="n">
        <v>4</v>
      </c>
      <c r="B20" s="6" t="s">
        <v>22</v>
      </c>
      <c r="C20" s="13"/>
      <c r="D20" s="13"/>
    </row>
    <row r="21" customFormat="false" ht="15" hidden="false" customHeight="false" outlineLevel="0" collapsed="false">
      <c r="A21" s="6" t="n">
        <v>5</v>
      </c>
      <c r="B21" s="6" t="s">
        <v>23</v>
      </c>
      <c r="C21" s="13"/>
      <c r="D21" s="13"/>
    </row>
    <row r="23" customFormat="false" ht="15" hidden="false" customHeight="false" outlineLevel="0" collapsed="false">
      <c r="A23" s="4" t="s">
        <v>24</v>
      </c>
      <c r="B23" s="4"/>
      <c r="C23" s="4"/>
      <c r="D23" s="4"/>
    </row>
    <row r="25" customFormat="false" ht="12.75" hidden="false" customHeight="true" outlineLevel="0" collapsed="false">
      <c r="A25" s="15" t="n">
        <v>1</v>
      </c>
      <c r="B25" s="15" t="s">
        <v>25</v>
      </c>
      <c r="C25" s="15"/>
      <c r="D25" s="15" t="s">
        <v>26</v>
      </c>
    </row>
    <row r="26" customFormat="false" ht="12.75" hidden="false" customHeight="true" outlineLevel="0" collapsed="false">
      <c r="A26" s="10" t="s">
        <v>2</v>
      </c>
      <c r="B26" s="16" t="s">
        <v>27</v>
      </c>
      <c r="C26" s="16"/>
      <c r="D26" s="17" t="n">
        <v>3285.75</v>
      </c>
    </row>
    <row r="27" customFormat="false" ht="12.75" hidden="false" customHeight="true" outlineLevel="0" collapsed="false">
      <c r="A27" s="10" t="s">
        <v>4</v>
      </c>
      <c r="B27" s="16" t="s">
        <v>28</v>
      </c>
      <c r="C27" s="16"/>
      <c r="D27" s="17"/>
    </row>
    <row r="28" customFormat="false" ht="12.75" hidden="false" customHeight="true" outlineLevel="0" collapsed="false">
      <c r="A28" s="10" t="s">
        <v>6</v>
      </c>
      <c r="B28" s="16" t="s">
        <v>29</v>
      </c>
      <c r="C28" s="16"/>
      <c r="D28" s="17"/>
    </row>
    <row r="29" customFormat="false" ht="12.75" hidden="false" customHeight="true" outlineLevel="0" collapsed="false">
      <c r="A29" s="10" t="s">
        <v>8</v>
      </c>
      <c r="B29" s="16" t="s">
        <v>30</v>
      </c>
      <c r="C29" s="16"/>
      <c r="D29" s="17"/>
    </row>
    <row r="30" customFormat="false" ht="12.75" hidden="false" customHeight="true" outlineLevel="0" collapsed="false">
      <c r="A30" s="10" t="s">
        <v>31</v>
      </c>
      <c r="B30" s="16" t="s">
        <v>32</v>
      </c>
      <c r="C30" s="16"/>
      <c r="D30" s="17"/>
    </row>
    <row r="31" customFormat="false" ht="15" hidden="false" customHeight="false" outlineLevel="0" collapsed="false">
      <c r="A31" s="10"/>
      <c r="B31" s="16"/>
      <c r="C31" s="16"/>
      <c r="D31" s="17"/>
    </row>
    <row r="32" customFormat="false" ht="12.75" hidden="false" customHeight="true" outlineLevel="0" collapsed="false">
      <c r="A32" s="10" t="s">
        <v>33</v>
      </c>
      <c r="B32" s="16" t="s">
        <v>34</v>
      </c>
      <c r="C32" s="16"/>
      <c r="D32" s="17"/>
    </row>
    <row r="33" customFormat="false" ht="12.75" hidden="false" customHeight="true" outlineLevel="0" collapsed="false">
      <c r="A33" s="15" t="s">
        <v>35</v>
      </c>
      <c r="B33" s="15"/>
      <c r="C33" s="15"/>
      <c r="D33" s="18" t="n">
        <f aca="false">SUM(D26:D32)</f>
        <v>3285.75</v>
      </c>
    </row>
    <row r="36" customFormat="false" ht="15" hidden="false" customHeight="false" outlineLevel="0" collapsed="false">
      <c r="A36" s="4" t="s">
        <v>36</v>
      </c>
      <c r="B36" s="4"/>
      <c r="C36" s="4"/>
      <c r="D36" s="4"/>
    </row>
    <row r="37" customFormat="false" ht="15" hidden="false" customHeight="false" outlineLevel="0" collapsed="false">
      <c r="A37" s="19"/>
    </row>
    <row r="38" customFormat="false" ht="15" hidden="false" customHeight="false" outlineLevel="0" collapsed="false">
      <c r="A38" s="20" t="s">
        <v>37</v>
      </c>
      <c r="B38" s="20"/>
      <c r="C38" s="20"/>
      <c r="D38" s="20"/>
    </row>
    <row r="40" customFormat="false" ht="12.75" hidden="false" customHeight="true" outlineLevel="0" collapsed="false">
      <c r="A40" s="15" t="s">
        <v>38</v>
      </c>
      <c r="B40" s="15" t="s">
        <v>39</v>
      </c>
      <c r="C40" s="15"/>
      <c r="D40" s="15" t="s">
        <v>26</v>
      </c>
    </row>
    <row r="41" customFormat="false" ht="15" hidden="false" customHeight="false" outlineLevel="0" collapsed="false">
      <c r="A41" s="10" t="s">
        <v>2</v>
      </c>
      <c r="B41" s="16" t="s">
        <v>40</v>
      </c>
      <c r="C41" s="21" t="n">
        <f aca="false">TRUNC(1/12,4)</f>
        <v>0.0833</v>
      </c>
      <c r="D41" s="17" t="n">
        <f aca="false">TRUNC($D$33*C41,2)</f>
        <v>273.7</v>
      </c>
    </row>
    <row r="42" customFormat="false" ht="15" hidden="false" customHeight="false" outlineLevel="0" collapsed="false">
      <c r="A42" s="10" t="s">
        <v>4</v>
      </c>
      <c r="B42" s="16" t="s">
        <v>41</v>
      </c>
      <c r="C42" s="21" t="n">
        <f aca="false">TRUNC(((1+1/3)/12),4)</f>
        <v>0.1111</v>
      </c>
      <c r="D42" s="17" t="n">
        <f aca="false">TRUNC($D$33*C42,2)</f>
        <v>365.04</v>
      </c>
    </row>
    <row r="43" customFormat="false" ht="12.75" hidden="false" customHeight="true" outlineLevel="0" collapsed="false">
      <c r="A43" s="15" t="s">
        <v>35</v>
      </c>
      <c r="B43" s="15"/>
      <c r="C43" s="22" t="n">
        <f aca="false">SUM(C41:C42)</f>
        <v>0.1944</v>
      </c>
      <c r="D43" s="23" t="n">
        <f aca="false">SUM(D41:D42)</f>
        <v>638.74</v>
      </c>
    </row>
    <row r="46" customFormat="false" ht="12.75" hidden="false" customHeight="true" outlineLevel="0" collapsed="false">
      <c r="A46" s="24" t="s">
        <v>42</v>
      </c>
      <c r="B46" s="24"/>
      <c r="C46" s="24"/>
      <c r="D46" s="24"/>
    </row>
    <row r="48" customFormat="false" ht="15" hidden="false" customHeight="false" outlineLevel="0" collapsed="false">
      <c r="A48" s="15" t="s">
        <v>43</v>
      </c>
      <c r="B48" s="15" t="s">
        <v>44</v>
      </c>
      <c r="C48" s="15" t="s">
        <v>45</v>
      </c>
      <c r="D48" s="15" t="s">
        <v>26</v>
      </c>
    </row>
    <row r="49" customFormat="false" ht="15" hidden="false" customHeight="false" outlineLevel="0" collapsed="false">
      <c r="A49" s="10" t="s">
        <v>2</v>
      </c>
      <c r="B49" s="16" t="s">
        <v>46</v>
      </c>
      <c r="C49" s="25" t="n">
        <v>0.2</v>
      </c>
      <c r="D49" s="17" t="n">
        <f aca="false">TRUNC(($D$33+$D$43)*C49,2)</f>
        <v>784.89</v>
      </c>
    </row>
    <row r="50" customFormat="false" ht="15" hidden="false" customHeight="false" outlineLevel="0" collapsed="false">
      <c r="A50" s="10" t="s">
        <v>4</v>
      </c>
      <c r="B50" s="16" t="s">
        <v>47</v>
      </c>
      <c r="C50" s="25" t="n">
        <v>0.025</v>
      </c>
      <c r="D50" s="17" t="n">
        <f aca="false">TRUNC(($D$33+$D$43)*C50,2)</f>
        <v>98.11</v>
      </c>
    </row>
    <row r="51" customFormat="false" ht="15" hidden="false" customHeight="false" outlineLevel="0" collapsed="false">
      <c r="A51" s="10" t="s">
        <v>6</v>
      </c>
      <c r="B51" s="16" t="s">
        <v>48</v>
      </c>
      <c r="C51" s="26" t="n">
        <v>0.03</v>
      </c>
      <c r="D51" s="17" t="n">
        <f aca="false">TRUNC(($D$33+$D$43)*C51,2)</f>
        <v>117.73</v>
      </c>
    </row>
    <row r="52" customFormat="false" ht="15" hidden="false" customHeight="false" outlineLevel="0" collapsed="false">
      <c r="A52" s="10" t="s">
        <v>8</v>
      </c>
      <c r="B52" s="16" t="s">
        <v>49</v>
      </c>
      <c r="C52" s="25" t="n">
        <v>0.015</v>
      </c>
      <c r="D52" s="17" t="n">
        <f aca="false">TRUNC(($D$33+$D$43)*C52,2)</f>
        <v>58.86</v>
      </c>
    </row>
    <row r="53" customFormat="false" ht="15" hidden="false" customHeight="false" outlineLevel="0" collapsed="false">
      <c r="A53" s="10" t="s">
        <v>31</v>
      </c>
      <c r="B53" s="16" t="s">
        <v>50</v>
      </c>
      <c r="C53" s="25" t="n">
        <v>0.01</v>
      </c>
      <c r="D53" s="17" t="n">
        <f aca="false">TRUNC(($D$33+$D$43)*C53,2)</f>
        <v>39.24</v>
      </c>
    </row>
    <row r="54" customFormat="false" ht="15" hidden="false" customHeight="false" outlineLevel="0" collapsed="false">
      <c r="A54" s="10" t="s">
        <v>51</v>
      </c>
      <c r="B54" s="16" t="s">
        <v>52</v>
      </c>
      <c r="C54" s="25" t="n">
        <v>0.006</v>
      </c>
      <c r="D54" s="17" t="n">
        <f aca="false">TRUNC(($D$33+$D$43)*C54,2)</f>
        <v>23.54</v>
      </c>
    </row>
    <row r="55" customFormat="false" ht="15" hidden="false" customHeight="false" outlineLevel="0" collapsed="false">
      <c r="A55" s="10" t="s">
        <v>33</v>
      </c>
      <c r="B55" s="16" t="s">
        <v>53</v>
      </c>
      <c r="C55" s="25" t="n">
        <v>0.002</v>
      </c>
      <c r="D55" s="17" t="n">
        <f aca="false">TRUNC(($D$33+$D$43)*C55,2)</f>
        <v>7.84</v>
      </c>
    </row>
    <row r="56" customFormat="false" ht="15" hidden="false" customHeight="false" outlineLevel="0" collapsed="false">
      <c r="A56" s="10" t="s">
        <v>54</v>
      </c>
      <c r="B56" s="16" t="s">
        <v>55</v>
      </c>
      <c r="C56" s="25" t="n">
        <v>0.08</v>
      </c>
      <c r="D56" s="17" t="n">
        <f aca="false">TRUNC(($D$33+$D$43)*C56,2)</f>
        <v>313.95</v>
      </c>
    </row>
    <row r="57" customFormat="false" ht="12.75" hidden="false" customHeight="true" outlineLevel="0" collapsed="false">
      <c r="A57" s="15" t="s">
        <v>56</v>
      </c>
      <c r="B57" s="15"/>
      <c r="C57" s="27" t="n">
        <f aca="false">SUM(C49:C56)</f>
        <v>0.368</v>
      </c>
      <c r="D57" s="23" t="n">
        <f aca="false">SUM(D49:D56)</f>
        <v>1444.16</v>
      </c>
    </row>
    <row r="60" customFormat="false" ht="15" hidden="false" customHeight="false" outlineLevel="0" collapsed="false">
      <c r="A60" s="20" t="s">
        <v>57</v>
      </c>
      <c r="B60" s="20"/>
      <c r="C60" s="20"/>
      <c r="D60" s="20"/>
    </row>
    <row r="62" customFormat="false" ht="12.75" hidden="false" customHeight="true" outlineLevel="0" collapsed="false">
      <c r="A62" s="15" t="s">
        <v>58</v>
      </c>
      <c r="B62" s="28" t="s">
        <v>59</v>
      </c>
      <c r="C62" s="28"/>
      <c r="D62" s="15" t="s">
        <v>26</v>
      </c>
    </row>
    <row r="63" customFormat="false" ht="12.75" hidden="false" customHeight="true" outlineLevel="0" collapsed="false">
      <c r="A63" s="10" t="s">
        <v>2</v>
      </c>
      <c r="B63" s="16" t="s">
        <v>60</v>
      </c>
      <c r="C63" s="16"/>
      <c r="D63" s="17" t="n">
        <f aca="false">IF((23*2*4.4)-(D26*0.06)&lt;0,0,(23*2*4.4)-(D26*0.06))</f>
        <v>5.25500000000002</v>
      </c>
    </row>
    <row r="64" customFormat="false" ht="12.75" hidden="false" customHeight="true" outlineLevel="0" collapsed="false">
      <c r="A64" s="10" t="s">
        <v>4</v>
      </c>
      <c r="B64" s="16" t="s">
        <v>61</v>
      </c>
      <c r="C64" s="16"/>
      <c r="D64" s="17" t="n">
        <f aca="false">23*(29-2.9)</f>
        <v>600.3</v>
      </c>
    </row>
    <row r="65" customFormat="false" ht="12.75" hidden="false" customHeight="true" outlineLevel="0" collapsed="false">
      <c r="A65" s="10" t="s">
        <v>6</v>
      </c>
      <c r="B65" s="16" t="s">
        <v>62</v>
      </c>
      <c r="C65" s="16"/>
      <c r="D65" s="17" t="n">
        <f aca="false">200*0.7</f>
        <v>140</v>
      </c>
    </row>
    <row r="66" customFormat="false" ht="12.75" hidden="false" customHeight="true" outlineLevel="0" collapsed="false">
      <c r="A66" s="10" t="s">
        <v>8</v>
      </c>
      <c r="B66" s="16" t="s">
        <v>34</v>
      </c>
      <c r="C66" s="16"/>
      <c r="D66" s="17"/>
    </row>
    <row r="67" customFormat="false" ht="12.75" hidden="false" customHeight="true" outlineLevel="0" collapsed="false">
      <c r="A67" s="15" t="s">
        <v>35</v>
      </c>
      <c r="B67" s="15"/>
      <c r="C67" s="15"/>
      <c r="D67" s="23" t="n">
        <f aca="false">SUM(D63:D66)</f>
        <v>745.555</v>
      </c>
    </row>
    <row r="70" customFormat="false" ht="15" hidden="false" customHeight="false" outlineLevel="0" collapsed="false">
      <c r="A70" s="20" t="s">
        <v>63</v>
      </c>
      <c r="B70" s="20"/>
      <c r="C70" s="20"/>
      <c r="D70" s="20"/>
    </row>
    <row r="72" customFormat="false" ht="12.75" hidden="false" customHeight="true" outlineLevel="0" collapsed="false">
      <c r="A72" s="15" t="n">
        <v>2</v>
      </c>
      <c r="B72" s="28" t="s">
        <v>64</v>
      </c>
      <c r="C72" s="28"/>
      <c r="D72" s="15" t="s">
        <v>26</v>
      </c>
    </row>
    <row r="73" customFormat="false" ht="12.75" hidden="false" customHeight="true" outlineLevel="0" collapsed="false">
      <c r="A73" s="10" t="s">
        <v>38</v>
      </c>
      <c r="B73" s="16" t="s">
        <v>39</v>
      </c>
      <c r="C73" s="16"/>
      <c r="D73" s="29" t="n">
        <f aca="false">D43</f>
        <v>638.74</v>
      </c>
    </row>
    <row r="74" customFormat="false" ht="12.75" hidden="false" customHeight="true" outlineLevel="0" collapsed="false">
      <c r="A74" s="10" t="s">
        <v>43</v>
      </c>
      <c r="B74" s="16" t="s">
        <v>44</v>
      </c>
      <c r="C74" s="16"/>
      <c r="D74" s="29" t="n">
        <f aca="false">D57</f>
        <v>1444.16</v>
      </c>
    </row>
    <row r="75" customFormat="false" ht="12.75" hidden="false" customHeight="true" outlineLevel="0" collapsed="false">
      <c r="A75" s="10" t="s">
        <v>58</v>
      </c>
      <c r="B75" s="16" t="s">
        <v>59</v>
      </c>
      <c r="C75" s="16"/>
      <c r="D75" s="29" t="n">
        <f aca="false">D67</f>
        <v>745.555</v>
      </c>
    </row>
    <row r="76" customFormat="false" ht="12.75" hidden="false" customHeight="true" outlineLevel="0" collapsed="false">
      <c r="A76" s="15" t="s">
        <v>35</v>
      </c>
      <c r="B76" s="15"/>
      <c r="C76" s="15"/>
      <c r="D76" s="23" t="n">
        <f aca="false">SUM(D73:D75)</f>
        <v>2828.455</v>
      </c>
    </row>
    <row r="77" customFormat="false" ht="15" hidden="false" customHeight="false" outlineLevel="0" collapsed="false">
      <c r="A77" s="30"/>
      <c r="E77" s="31"/>
    </row>
    <row r="79" customFormat="false" ht="15" hidden="false" customHeight="false" outlineLevel="0" collapsed="false">
      <c r="A79" s="4" t="s">
        <v>65</v>
      </c>
      <c r="B79" s="4"/>
      <c r="C79" s="4"/>
      <c r="D79" s="4"/>
      <c r="E79" s="32"/>
    </row>
    <row r="80" customFormat="false" ht="12.75" hidden="false" customHeight="true" outlineLevel="0" collapsed="false">
      <c r="E80" s="31"/>
    </row>
    <row r="81" customFormat="false" ht="12.75" hidden="false" customHeight="true" outlineLevel="0" collapsed="false">
      <c r="A81" s="15" t="n">
        <v>3</v>
      </c>
      <c r="B81" s="28" t="s">
        <v>66</v>
      </c>
      <c r="C81" s="28"/>
      <c r="D81" s="15" t="s">
        <v>26</v>
      </c>
    </row>
    <row r="82" customFormat="false" ht="15" hidden="false" customHeight="false" outlineLevel="0" collapsed="false">
      <c r="A82" s="10" t="s">
        <v>2</v>
      </c>
      <c r="B82" s="33" t="s">
        <v>67</v>
      </c>
      <c r="C82" s="25" t="n">
        <f aca="false">TRUNC(((1/12)*5%),4)</f>
        <v>0.0041</v>
      </c>
      <c r="D82" s="17" t="n">
        <f aca="false">TRUNC($D$33*C82,2)</f>
        <v>13.47</v>
      </c>
    </row>
    <row r="83" customFormat="false" ht="15" hidden="false" customHeight="false" outlineLevel="0" collapsed="false">
      <c r="A83" s="10" t="s">
        <v>4</v>
      </c>
      <c r="B83" s="33" t="s">
        <v>68</v>
      </c>
      <c r="C83" s="25" t="n">
        <v>0.08</v>
      </c>
      <c r="D83" s="17" t="n">
        <f aca="false">TRUNC(D82*C83,2)</f>
        <v>1.07</v>
      </c>
    </row>
    <row r="84" customFormat="false" ht="15" hidden="false" customHeight="false" outlineLevel="0" collapsed="false">
      <c r="A84" s="10" t="s">
        <v>6</v>
      </c>
      <c r="B84" s="33" t="s">
        <v>69</v>
      </c>
      <c r="C84" s="25" t="n">
        <f aca="false">TRUNC(8%*5%*40%,4)</f>
        <v>0.0016</v>
      </c>
      <c r="D84" s="17" t="n">
        <f aca="false">TRUNC($D$33*C84,2)</f>
        <v>5.25</v>
      </c>
    </row>
    <row r="85" customFormat="false" ht="15" hidden="false" customHeight="false" outlineLevel="0" collapsed="false">
      <c r="A85" s="10" t="s">
        <v>8</v>
      </c>
      <c r="B85" s="33" t="s">
        <v>70</v>
      </c>
      <c r="C85" s="25" t="n">
        <f aca="false">TRUNC(((7/30)/12)*95%,4)</f>
        <v>0.0184</v>
      </c>
      <c r="D85" s="17" t="n">
        <f aca="false">TRUNC($D$33*C85,2)</f>
        <v>60.45</v>
      </c>
    </row>
    <row r="86" customFormat="false" ht="25.5" hidden="false" customHeight="false" outlineLevel="0" collapsed="false">
      <c r="A86" s="10" t="s">
        <v>31</v>
      </c>
      <c r="B86" s="33" t="s">
        <v>71</v>
      </c>
      <c r="C86" s="25" t="n">
        <f aca="false">C57</f>
        <v>0.368</v>
      </c>
      <c r="D86" s="17" t="n">
        <f aca="false">TRUNC(D85*C86,2)</f>
        <v>22.24</v>
      </c>
    </row>
    <row r="87" customFormat="false" ht="15" hidden="false" customHeight="false" outlineLevel="0" collapsed="false">
      <c r="A87" s="10" t="s">
        <v>51</v>
      </c>
      <c r="B87" s="33" t="s">
        <v>72</v>
      </c>
      <c r="C87" s="25" t="n">
        <f aca="false">TRUNC(8%*95%*40%,4)</f>
        <v>0.0304</v>
      </c>
      <c r="D87" s="17" t="n">
        <f aca="false">TRUNC($D$33*C87,2)</f>
        <v>99.88</v>
      </c>
    </row>
    <row r="88" customFormat="false" ht="12.75" hidden="false" customHeight="true" outlineLevel="0" collapsed="false">
      <c r="A88" s="15" t="s">
        <v>35</v>
      </c>
      <c r="B88" s="15"/>
      <c r="C88" s="15"/>
      <c r="D88" s="23" t="n">
        <f aca="false">SUM(D82:D87)</f>
        <v>202.36</v>
      </c>
    </row>
    <row r="91" customFormat="false" ht="15" hidden="false" customHeight="false" outlineLevel="0" collapsed="false">
      <c r="A91" s="4" t="s">
        <v>73</v>
      </c>
      <c r="B91" s="4"/>
      <c r="C91" s="4"/>
      <c r="D91" s="4"/>
    </row>
    <row r="94" customFormat="false" ht="15" hidden="false" customHeight="false" outlineLevel="0" collapsed="false">
      <c r="A94" s="20" t="s">
        <v>74</v>
      </c>
      <c r="B94" s="20"/>
      <c r="C94" s="20"/>
      <c r="D94" s="20"/>
    </row>
    <row r="95" customFormat="false" ht="15" hidden="false" customHeight="false" outlineLevel="0" collapsed="false">
      <c r="A95" s="19"/>
    </row>
    <row r="96" customFormat="false" ht="12.75" hidden="false" customHeight="true" outlineLevel="0" collapsed="false">
      <c r="A96" s="15" t="s">
        <v>75</v>
      </c>
      <c r="B96" s="28" t="s">
        <v>76</v>
      </c>
      <c r="C96" s="28"/>
      <c r="D96" s="15" t="s">
        <v>26</v>
      </c>
    </row>
    <row r="97" customFormat="false" ht="15" hidden="false" customHeight="false" outlineLevel="0" collapsed="false">
      <c r="A97" s="10" t="s">
        <v>2</v>
      </c>
      <c r="B97" s="16" t="s">
        <v>77</v>
      </c>
      <c r="C97" s="25" t="n">
        <f aca="false">TRUNC(((1+1/3)/12)/12,4)</f>
        <v>0.0092</v>
      </c>
      <c r="D97" s="17" t="n">
        <f aca="false">TRUNC(($D$33+$D$76+$D$88)*C97,2)</f>
        <v>58.11</v>
      </c>
    </row>
    <row r="98" customFormat="false" ht="15" hidden="false" customHeight="false" outlineLevel="0" collapsed="false">
      <c r="A98" s="10" t="s">
        <v>4</v>
      </c>
      <c r="B98" s="16" t="s">
        <v>78</v>
      </c>
      <c r="C98" s="25" t="n">
        <f aca="false">TRUNC(((2/30)/12),4)</f>
        <v>0.0055</v>
      </c>
      <c r="D98" s="17" t="n">
        <f aca="false">TRUNC(($D$33+$D$76+$D$88)*C98,2)</f>
        <v>34.74</v>
      </c>
    </row>
    <row r="99" customFormat="false" ht="15" hidden="false" customHeight="false" outlineLevel="0" collapsed="false">
      <c r="A99" s="10" t="s">
        <v>6</v>
      </c>
      <c r="B99" s="16" t="s">
        <v>79</v>
      </c>
      <c r="C99" s="25" t="n">
        <f aca="false">TRUNC(((5/30)/12)*2%,4)</f>
        <v>0.0002</v>
      </c>
      <c r="D99" s="17" t="n">
        <f aca="false">TRUNC(($D$33+$D$76+$D$88)*C99,2)</f>
        <v>1.26</v>
      </c>
    </row>
    <row r="100" customFormat="false" ht="15" hidden="false" customHeight="false" outlineLevel="0" collapsed="false">
      <c r="A100" s="10" t="s">
        <v>8</v>
      </c>
      <c r="B100" s="16" t="s">
        <v>80</v>
      </c>
      <c r="C100" s="25" t="n">
        <f aca="false">TRUNC(((15/30)/12)*8%,4)</f>
        <v>0.0033</v>
      </c>
      <c r="D100" s="17" t="n">
        <f aca="false">TRUNC(($D$33+$D$76+$D$88)*C100,2)</f>
        <v>20.84</v>
      </c>
    </row>
    <row r="101" customFormat="false" ht="15" hidden="false" customHeight="false" outlineLevel="0" collapsed="false">
      <c r="A101" s="10" t="s">
        <v>31</v>
      </c>
      <c r="B101" s="16" t="s">
        <v>81</v>
      </c>
      <c r="C101" s="25" t="n">
        <f aca="false">((1+1/3)/12)*3%*(6/12)</f>
        <v>0.00166666666666667</v>
      </c>
      <c r="D101" s="17" t="n">
        <f aca="false">TRUNC(($D$33+$D$76+$D$88)*C101,2)</f>
        <v>10.52</v>
      </c>
    </row>
    <row r="102" customFormat="false" ht="15" hidden="false" customHeight="false" outlineLevel="0" collapsed="false">
      <c r="A102" s="10" t="s">
        <v>51</v>
      </c>
      <c r="B102" s="16" t="s">
        <v>82</v>
      </c>
      <c r="C102" s="25"/>
      <c r="D102" s="17" t="n">
        <f aca="false">TRUNC(($D$33+$D$76+$D$88)*C102,2)</f>
        <v>0</v>
      </c>
    </row>
    <row r="103" customFormat="false" ht="12.75" hidden="false" customHeight="true" outlineLevel="0" collapsed="false">
      <c r="A103" s="15" t="s">
        <v>56</v>
      </c>
      <c r="B103" s="15"/>
      <c r="C103" s="15"/>
      <c r="D103" s="23" t="n">
        <f aca="false">SUM(D97:D102)</f>
        <v>125.47</v>
      </c>
      <c r="E103" s="32"/>
      <c r="F103" s="32"/>
    </row>
    <row r="106" customFormat="false" ht="15" hidden="false" customHeight="false" outlineLevel="0" collapsed="false">
      <c r="A106" s="20" t="s">
        <v>83</v>
      </c>
      <c r="B106" s="20"/>
      <c r="C106" s="20"/>
      <c r="D106" s="20"/>
    </row>
    <row r="107" customFormat="false" ht="15" hidden="false" customHeight="false" outlineLevel="0" collapsed="false">
      <c r="A107" s="19"/>
    </row>
    <row r="108" customFormat="false" ht="12.75" hidden="false" customHeight="true" outlineLevel="0" collapsed="false">
      <c r="A108" s="15" t="s">
        <v>84</v>
      </c>
      <c r="B108" s="28" t="s">
        <v>85</v>
      </c>
      <c r="C108" s="28"/>
      <c r="D108" s="15" t="s">
        <v>26</v>
      </c>
    </row>
    <row r="109" customFormat="false" ht="12.75" hidden="false" customHeight="true" outlineLevel="0" collapsed="false">
      <c r="A109" s="10" t="s">
        <v>2</v>
      </c>
      <c r="B109" s="16" t="s">
        <v>86</v>
      </c>
      <c r="C109" s="16"/>
      <c r="D109" s="17" t="n">
        <f aca="false">((D33+D76+D88)/220)*22*0</f>
        <v>0</v>
      </c>
    </row>
    <row r="110" customFormat="false" ht="12.75" hidden="false" customHeight="true" outlineLevel="0" collapsed="false">
      <c r="A110" s="15" t="s">
        <v>35</v>
      </c>
      <c r="B110" s="15"/>
      <c r="C110" s="15"/>
      <c r="D110" s="23" t="n">
        <f aca="false">SUM(D109)</f>
        <v>0</v>
      </c>
    </row>
    <row r="113" customFormat="false" ht="15" hidden="false" customHeight="false" outlineLevel="0" collapsed="false">
      <c r="A113" s="20" t="s">
        <v>87</v>
      </c>
      <c r="B113" s="20"/>
      <c r="C113" s="20"/>
      <c r="D113" s="20"/>
    </row>
    <row r="114" customFormat="false" ht="15" hidden="false" customHeight="false" outlineLevel="0" collapsed="false">
      <c r="A114" s="19"/>
    </row>
    <row r="115" customFormat="false" ht="12.75" hidden="false" customHeight="true" outlineLevel="0" collapsed="false">
      <c r="A115" s="15" t="n">
        <v>4</v>
      </c>
      <c r="B115" s="15" t="s">
        <v>88</v>
      </c>
      <c r="C115" s="15"/>
      <c r="D115" s="15" t="s">
        <v>26</v>
      </c>
    </row>
    <row r="116" customFormat="false" ht="12.75" hidden="false" customHeight="true" outlineLevel="0" collapsed="false">
      <c r="A116" s="10" t="s">
        <v>75</v>
      </c>
      <c r="B116" s="16" t="s">
        <v>76</v>
      </c>
      <c r="C116" s="16"/>
      <c r="D116" s="29" t="n">
        <f aca="false">D103</f>
        <v>125.47</v>
      </c>
    </row>
    <row r="117" customFormat="false" ht="12.75" hidden="false" customHeight="true" outlineLevel="0" collapsed="false">
      <c r="A117" s="10" t="s">
        <v>84</v>
      </c>
      <c r="B117" s="16" t="s">
        <v>85</v>
      </c>
      <c r="C117" s="16"/>
      <c r="D117" s="29" t="n">
        <f aca="false">D110</f>
        <v>0</v>
      </c>
    </row>
    <row r="118" customFormat="false" ht="12.75" hidden="false" customHeight="true" outlineLevel="0" collapsed="false">
      <c r="A118" s="15" t="s">
        <v>35</v>
      </c>
      <c r="B118" s="15"/>
      <c r="C118" s="15"/>
      <c r="D118" s="23" t="n">
        <f aca="false">SUM(D116:D117)</f>
        <v>125.47</v>
      </c>
    </row>
    <row r="121" customFormat="false" ht="15" hidden="false" customHeight="false" outlineLevel="0" collapsed="false">
      <c r="A121" s="4" t="s">
        <v>89</v>
      </c>
      <c r="B121" s="4"/>
      <c r="C121" s="4"/>
      <c r="D121" s="4"/>
    </row>
    <row r="123" customFormat="false" ht="12.75" hidden="false" customHeight="true" outlineLevel="0" collapsed="false">
      <c r="A123" s="15" t="n">
        <v>5</v>
      </c>
      <c r="B123" s="34" t="s">
        <v>90</v>
      </c>
      <c r="C123" s="34"/>
      <c r="D123" s="15" t="s">
        <v>26</v>
      </c>
    </row>
    <row r="124" customFormat="false" ht="15" hidden="false" customHeight="false" outlineLevel="0" collapsed="false">
      <c r="A124" s="10" t="s">
        <v>2</v>
      </c>
      <c r="B124" s="16" t="s">
        <v>91</v>
      </c>
      <c r="C124" s="16"/>
      <c r="D124" s="17" t="n">
        <v>4.53</v>
      </c>
    </row>
    <row r="125" customFormat="false" ht="15" hidden="false" customHeight="false" outlineLevel="0" collapsed="false">
      <c r="A125" s="10" t="s">
        <v>4</v>
      </c>
      <c r="B125" s="16" t="s">
        <v>92</v>
      </c>
      <c r="C125" s="16"/>
      <c r="D125" s="17"/>
    </row>
    <row r="126" customFormat="false" ht="15" hidden="false" customHeight="false" outlineLevel="0" collapsed="false">
      <c r="A126" s="10" t="s">
        <v>6</v>
      </c>
      <c r="B126" s="16" t="s">
        <v>93</v>
      </c>
      <c r="C126" s="16"/>
      <c r="D126" s="17"/>
    </row>
    <row r="127" customFormat="false" ht="15" hidden="false" customHeight="false" outlineLevel="0" collapsed="false">
      <c r="A127" s="10" t="s">
        <v>8</v>
      </c>
      <c r="B127" s="16" t="s">
        <v>34</v>
      </c>
      <c r="C127" s="16"/>
      <c r="D127" s="17"/>
    </row>
    <row r="128" customFormat="false" ht="12.75" hidden="false" customHeight="true" outlineLevel="0" collapsed="false">
      <c r="A128" s="15" t="s">
        <v>56</v>
      </c>
      <c r="B128" s="15"/>
      <c r="C128" s="15"/>
      <c r="D128" s="18" t="n">
        <f aca="false">SUM(D124:D127)</f>
        <v>4.53</v>
      </c>
    </row>
    <row r="131" customFormat="false" ht="15" hidden="false" customHeight="false" outlineLevel="0" collapsed="false">
      <c r="A131" s="4" t="s">
        <v>95</v>
      </c>
      <c r="B131" s="4"/>
      <c r="C131" s="4"/>
      <c r="D131" s="4"/>
    </row>
    <row r="133" customFormat="false" ht="15" hidden="false" customHeight="false" outlineLevel="0" collapsed="false">
      <c r="A133" s="15" t="n">
        <v>6</v>
      </c>
      <c r="B133" s="34" t="s">
        <v>96</v>
      </c>
      <c r="C133" s="15" t="s">
        <v>45</v>
      </c>
      <c r="D133" s="15" t="s">
        <v>26</v>
      </c>
    </row>
    <row r="134" customFormat="false" ht="15" hidden="false" customHeight="false" outlineLevel="0" collapsed="false">
      <c r="A134" s="10" t="s">
        <v>2</v>
      </c>
      <c r="B134" s="16" t="s">
        <v>97</v>
      </c>
      <c r="C134" s="25" t="n">
        <v>0.05</v>
      </c>
      <c r="D134" s="29" t="n">
        <f aca="false">D154*C134</f>
        <v>322.32825</v>
      </c>
    </row>
    <row r="135" customFormat="false" ht="15" hidden="false" customHeight="false" outlineLevel="0" collapsed="false">
      <c r="A135" s="10" t="s">
        <v>4</v>
      </c>
      <c r="B135" s="16" t="s">
        <v>98</v>
      </c>
      <c r="C135" s="25" t="n">
        <v>0.06</v>
      </c>
      <c r="D135" s="17" t="n">
        <f aca="false">(D154+D134)*C135</f>
        <v>406.133595</v>
      </c>
    </row>
    <row r="136" customFormat="false" ht="15" hidden="false" customHeight="false" outlineLevel="0" collapsed="false">
      <c r="A136" s="10" t="s">
        <v>6</v>
      </c>
      <c r="B136" s="16" t="s">
        <v>99</v>
      </c>
      <c r="C136" s="21" t="n">
        <f aca="false">SUM(C137:C142)</f>
        <v>0.0865</v>
      </c>
      <c r="D136" s="17" t="n">
        <f aca="false">(D154+D134+D135)*C136/(1-C136)</f>
        <v>679.408672241379</v>
      </c>
    </row>
    <row r="137" customFormat="false" ht="15" hidden="false" customHeight="false" outlineLevel="0" collapsed="false">
      <c r="A137" s="10"/>
      <c r="B137" s="16" t="s">
        <v>100</v>
      </c>
      <c r="C137" s="25"/>
      <c r="D137" s="29" t="n">
        <f aca="false">$D$156*C137</f>
        <v>0</v>
      </c>
    </row>
    <row r="138" customFormat="false" ht="15" hidden="false" customHeight="false" outlineLevel="0" collapsed="false">
      <c r="A138" s="10"/>
      <c r="B138" s="16" t="s">
        <v>101</v>
      </c>
      <c r="C138" s="25" t="n">
        <v>0.0065</v>
      </c>
      <c r="D138" s="29" t="n">
        <f aca="false">$D$156*C138</f>
        <v>51.053830862069</v>
      </c>
    </row>
    <row r="139" customFormat="false" ht="15" hidden="false" customHeight="false" outlineLevel="0" collapsed="false">
      <c r="A139" s="10"/>
      <c r="B139" s="16" t="s">
        <v>102</v>
      </c>
      <c r="C139" s="25" t="n">
        <v>0.03</v>
      </c>
      <c r="D139" s="29" t="n">
        <f aca="false">$D$156*C139</f>
        <v>235.633065517241</v>
      </c>
    </row>
    <row r="140" customFormat="false" ht="15" hidden="false" customHeight="false" outlineLevel="0" collapsed="false">
      <c r="A140" s="10"/>
      <c r="B140" s="16" t="s">
        <v>103</v>
      </c>
      <c r="C140" s="10"/>
      <c r="D140" s="29" t="n">
        <f aca="false">$D$156*C140</f>
        <v>0</v>
      </c>
    </row>
    <row r="141" customFormat="false" ht="15" hidden="false" customHeight="false" outlineLevel="0" collapsed="false">
      <c r="A141" s="10"/>
      <c r="B141" s="16" t="s">
        <v>104</v>
      </c>
      <c r="C141" s="25"/>
      <c r="D141" s="29" t="n">
        <f aca="false">$D$156*C141</f>
        <v>0</v>
      </c>
    </row>
    <row r="142" customFormat="false" ht="15" hidden="false" customHeight="false" outlineLevel="0" collapsed="false">
      <c r="A142" s="10"/>
      <c r="B142" s="16" t="s">
        <v>105</v>
      </c>
      <c r="C142" s="25" t="n">
        <v>0.05</v>
      </c>
      <c r="D142" s="29" t="n">
        <f aca="false">$D$156*C142</f>
        <v>392.721775862069</v>
      </c>
    </row>
    <row r="143" customFormat="false" ht="13.5" hidden="false" customHeight="true" outlineLevel="0" collapsed="false">
      <c r="A143" s="35" t="s">
        <v>56</v>
      </c>
      <c r="B143" s="35"/>
      <c r="C143" s="36" t="n">
        <f aca="false">(1+C135)*(1+C134)/(1-C136)-1</f>
        <v>0.218390804597701</v>
      </c>
      <c r="D143" s="23" t="n">
        <f aca="false">SUM(D134:D136)</f>
        <v>1407.87051724138</v>
      </c>
    </row>
    <row r="146" customFormat="false" ht="15" hidden="false" customHeight="false" outlineLevel="0" collapsed="false">
      <c r="A146" s="4" t="s">
        <v>106</v>
      </c>
      <c r="B146" s="4"/>
      <c r="C146" s="4"/>
      <c r="D146" s="4"/>
    </row>
    <row r="148" customFormat="false" ht="12.75" hidden="false" customHeight="true" outlineLevel="0" collapsed="false">
      <c r="A148" s="15"/>
      <c r="B148" s="15" t="s">
        <v>107</v>
      </c>
      <c r="C148" s="15"/>
      <c r="D148" s="15" t="s">
        <v>26</v>
      </c>
    </row>
    <row r="149" customFormat="false" ht="12.75" hidden="false" customHeight="true" outlineLevel="0" collapsed="false">
      <c r="A149" s="15" t="s">
        <v>2</v>
      </c>
      <c r="B149" s="16" t="s">
        <v>24</v>
      </c>
      <c r="C149" s="16"/>
      <c r="D149" s="37" t="n">
        <f aca="false">D33</f>
        <v>3285.75</v>
      </c>
    </row>
    <row r="150" customFormat="false" ht="12.75" hidden="false" customHeight="true" outlineLevel="0" collapsed="false">
      <c r="A150" s="15" t="s">
        <v>4</v>
      </c>
      <c r="B150" s="16" t="s">
        <v>36</v>
      </c>
      <c r="C150" s="16"/>
      <c r="D150" s="37" t="n">
        <f aca="false">D76</f>
        <v>2828.455</v>
      </c>
    </row>
    <row r="151" customFormat="false" ht="12.75" hidden="false" customHeight="true" outlineLevel="0" collapsed="false">
      <c r="A151" s="15" t="s">
        <v>6</v>
      </c>
      <c r="B151" s="16" t="s">
        <v>65</v>
      </c>
      <c r="C151" s="16"/>
      <c r="D151" s="37" t="n">
        <f aca="false">D88</f>
        <v>202.36</v>
      </c>
    </row>
    <row r="152" customFormat="false" ht="12.75" hidden="false" customHeight="true" outlineLevel="0" collapsed="false">
      <c r="A152" s="15" t="s">
        <v>8</v>
      </c>
      <c r="B152" s="16" t="s">
        <v>73</v>
      </c>
      <c r="C152" s="16"/>
      <c r="D152" s="37" t="n">
        <f aca="false">D118</f>
        <v>125.47</v>
      </c>
    </row>
    <row r="153" customFormat="false" ht="12.75" hidden="false" customHeight="true" outlineLevel="0" collapsed="false">
      <c r="A153" s="15" t="s">
        <v>31</v>
      </c>
      <c r="B153" s="16" t="s">
        <v>89</v>
      </c>
      <c r="C153" s="16"/>
      <c r="D153" s="37" t="n">
        <f aca="false">D128</f>
        <v>4.53</v>
      </c>
    </row>
    <row r="154" customFormat="false" ht="12.75" hidden="false" customHeight="true" outlineLevel="0" collapsed="false">
      <c r="A154" s="15" t="s">
        <v>108</v>
      </c>
      <c r="B154" s="15"/>
      <c r="C154" s="15"/>
      <c r="D154" s="38" t="n">
        <f aca="false">SUM(D149:D153)</f>
        <v>6446.565</v>
      </c>
    </row>
    <row r="155" customFormat="false" ht="12.75" hidden="false" customHeight="true" outlineLevel="0" collapsed="false">
      <c r="A155" s="15" t="s">
        <v>51</v>
      </c>
      <c r="B155" s="16" t="s">
        <v>109</v>
      </c>
      <c r="C155" s="16"/>
      <c r="D155" s="39" t="n">
        <f aca="false">D143</f>
        <v>1407.87051724138</v>
      </c>
    </row>
    <row r="156" customFormat="false" ht="12.75" hidden="false" customHeight="true" outlineLevel="0" collapsed="false">
      <c r="A156" s="15" t="s">
        <v>110</v>
      </c>
      <c r="B156" s="15"/>
      <c r="C156" s="15"/>
      <c r="D156" s="38" t="n">
        <f aca="false">SUM(D154:D155)</f>
        <v>7854.43551724138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B151:C151"/>
    <mergeCell ref="B152:C152"/>
    <mergeCell ref="B153:C153"/>
    <mergeCell ref="A154:C154"/>
    <mergeCell ref="B155:C155"/>
    <mergeCell ref="A156:C156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309</TotalTime>
  <Application>LibreOffice/7.0.4.2$Windows_X86_64 LibreOffice_project/dcf040e67528d9187c66b2379df5ea4407429775</Application>
  <AppVersion>15.0000</AppVersion>
  <Company>Justiça Eleitoral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2019-01-29T18:54:26Z</dcterms:created>
  <dc:creator>Marconni Rodrigues de Alcantara Santos</dc:creator>
  <dc:description/>
  <dc:language>pt-BR</dc:language>
  <cp:lastModifiedBy/>
  <cp:lastPrinted>2021-08-19T18:25:56Z</cp:lastPrinted>
  <dcterms:modified xsi:type="dcterms:W3CDTF">2021-08-31T15:53:56Z</dcterms:modified>
  <cp:revision>25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