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48.xml" ContentType="application/vnd.openxmlformats-officedocument.spreadsheetml.worksheet+xml"/>
  <Override PartName="/xl/worksheets/sheet6.xml" ContentType="application/vnd.openxmlformats-officedocument.spreadsheetml.worksheet+xml"/>
  <Override PartName="/xl/worksheets/sheet4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51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sharedStrings.xml" ContentType="application/vnd.openxmlformats-officedocument.spreadsheetml.sharedStrings+xml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0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hidden" r:id="rId42"/>
    <sheet name="Item42" sheetId="42" state="hidden" r:id="rId43"/>
    <sheet name="Item43" sheetId="43" state="hidden" r:id="rId44"/>
    <sheet name="Item44" sheetId="44" state="hidden" r:id="rId45"/>
    <sheet name="Item45" sheetId="45" state="hidden" r:id="rId46"/>
    <sheet name="Item46" sheetId="46" state="hidden" r:id="rId47"/>
    <sheet name="Item47" sheetId="47" state="hidden" r:id="rId48"/>
    <sheet name="Item48" sheetId="48" state="hidden" r:id="rId49"/>
    <sheet name="Item49" sheetId="49" state="hidden" r:id="rId50"/>
    <sheet name="Item50" sheetId="50" state="hidden" r:id="rId51"/>
    <sheet name="TOTAL" sheetId="51" state="visible" r:id="rId52"/>
    <sheet name="menores" sheetId="52" state="visible" r:id="rId53"/>
  </sheets>
  <definedNames>
    <definedName function="false" hidden="false" localSheetId="51" name="_xlnm.Print_Area" vbProcedure="false">menores!$A$1:$F$83</definedName>
    <definedName function="false" hidden="false" localSheetId="50" name="_xlnm.Print_Area" vbProcedure="false">TOTAL!$A$1:$H$50</definedName>
    <definedName function="false" hidden="false" localSheetId="50" name="_xlnm.Print_Titles" vbProcedure="false">TOTAL!$8:$9</definedName>
    <definedName function="false" hidden="false" localSheetId="50" name="_xlnm.Print_Area_0" vbProcedure="false">TOTAL!$A$8:$H$50</definedName>
    <definedName function="false" hidden="false" localSheetId="50" name="_xlnm.Print_Area_0_0" vbProcedure="false">TOTAL!$B$8:$G$50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<sst xmlns="http://schemas.openxmlformats.org/spreadsheetml/2006/main" count="1684" uniqueCount="251">
  <si>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</si>
  <si>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</si>
  <si>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</si>
  <si>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</si>
  <si>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</si>
  <si>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</si>
  <si>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</si>
  <si>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</si>
  <si>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</si>
  <si>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</si>
  <si>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TELEVISOR LED, com as seguintes características:     • Diagonal entre 30 a 32 polegadas;     • Conversor digital integrado;     • Cor preta.    • Fonte bivolt 110-220 V     • Conexões         ◦ Mínimo de 1 (uma) entradas HDMI;         ◦ Mínimo de 1 (uma) entrada USB 2.0 ou superior  com capacidade de reprodução de áudio, vídeo e musicas em alta resolução direto de dispositivo USB (Pen Drive);         ◦ Mínimo de 1(uma) entrada de áudio /vídeo.         ◦ Mínimo de uma entrada RF para TV aberta.     • Controle remoto munido das pilhas necessárias para o primeiro uso.     • Acompanhado de base para uso em mesa     • Garantia de, no mínimo, 360 dias.     • Manual em português. </t>
  </si>
  <si>
    <t xml:space="preserve">unidade</t>
  </si>
  <si>
    <t xml:space="preserve">ELETRUM</t>
  </si>
  <si>
    <t xml:space="preserve">SUBMARINO</t>
  </si>
  <si>
    <t xml:space="preserve">TEND INFO</t>
  </si>
  <si>
    <t xml:space="preserve">MAGAZINE LUIZA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</si>
  <si>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</si>
  <si>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</si>
  <si>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</si>
  <si>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</si>
  <si>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</si>
  <si>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</si>
  <si>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</si>
  <si>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</si>
  <si>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</si>
  <si>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</si>
  <si>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</si>
  <si>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</si>
  <si>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</si>
  <si>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</si>
  <si>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</si>
  <si>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</si>
  <si>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</si>
  <si>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SUPORTE PARA FIXAÇÃO DE TV LED EM PAREDE, com as seguintes características:     •  Com braço articulado para movimentação, em metal, com acabamento em cor preta;     •  Compatível com televisores com tela diagonal de 30 a 32 polegadas;     •  Compatível com padrão de furação Vesa 75x75 / 100x100 / 200x100 / 200x200;     • Garantia de, no mínimo, 90 dias.</t>
  </si>
  <si>
    <t xml:space="preserve">LIBERTY PRO INDUSTRIA E COMERCIO DE EQUIPAMENTOS DE INFORMATICA - EIRELI</t>
  </si>
  <si>
    <t xml:space="preserve">JAMES CAMPOS DE ALENCAR 95483250125</t>
  </si>
  <si>
    <t xml:space="preserve">MARCOS VINICIUS DA S GOMES &amp; CIA LTDA</t>
  </si>
  <si>
    <t xml:space="preserve">VC COMERCIO EIRELI</t>
  </si>
  <si>
    <t xml:space="preserve">JMZ SOLUCOES E ASSESSORIA EM ENGENHARIA EIRELI</t>
  </si>
  <si>
    <t xml:space="preserve">S DO LAGO SILVAEQUIPAMENTOS PARA ESCRITORIO EIRELI</t>
  </si>
  <si>
    <t xml:space="preserve">ITEM 3</t>
  </si>
  <si>
    <t xml:space="preserve">SMART TV LED, com as seguintes características:     • Diagonal entre 55 a 60 polegadas;     • Cor preta.     • Resolução de imagem mínima Full HD;     • Conversor digital integrado;    • Fonte bivolt 110-220 V Conexões         ◦ Mínimo de 2 (duas) entradas HDMI;         ◦ Mínimo de 1 (uma) entrada USB 2.0 ou superior com capacidade de reprodução de áudio,  vídeo e musicas em alta resolução direto de dispositivo USB (Pen Drive);         ◦ Mínimo de 1 (uma) entrada de áudio/ vídeo;         ◦ Mínimo de uma entrada RF para TV aberta;         ◦ Mínimo de uma entrada Ethernet (LAN);         ◦ Wi-fi integrado.     • Controle remoto munido das pilhas necessárias;    • Alimentação bi volt: 110 – 220 v/60hz;     • Acompanhado de base para uso em mesa;     • Menu em Português. </t>
  </si>
  <si>
    <t xml:space="preserve">ELETRO POP MANIA</t>
  </si>
  <si>
    <t xml:space="preserve">AMERICANAS</t>
  </si>
  <si>
    <t xml:space="preserve">FAST SHOP</t>
  </si>
  <si>
    <t xml:space="preserve">ITEM 4</t>
  </si>
  <si>
    <t xml:space="preserve">APARELHO TELEFÔNICO SEM FIO, com as seguintes características,     • Tecnologia DECT 6.0;     • Tecla localizadora de monofone;     • Tempo de flash: 300ms (trezentos milissegundos);     • Indicador de bateria fraca;     • Ajuste de volume de recepção (monofone);     • Ajuste de volume de campainha;     • Seleção tom/pulso;     • Tecla Flash, rediscar e mudo;     • Acompanha Bateria/pilha recarregável com duração de, no mínimo, 90 horas em modo repouso e mínimo de 9 horas em uso contínuo;     • Fonte bivolt 110-220 V;     • Compatível com os padrões, protocolos e sinalizações do sistema brasileiro de telecomunicações;     • Embalagem individual, em material reciclável;     • Cor preta, grafite, argila, cinza ou branca.     • Garantia de, no mínimo, 90 dias.</t>
  </si>
  <si>
    <t xml:space="preserve">FERREIRA COSTA</t>
  </si>
  <si>
    <t xml:space="preserve">KALUNGA</t>
  </si>
  <si>
    <t xml:space="preserve">ITEM 5</t>
  </si>
  <si>
    <t xml:space="preserve">APARELHO TELEFÔNICO, com as seguintes características:     • Ajuste de volume de campainha;     • Seleção tom/pulso;     • Tecla Flash, rediscar, pausa e mudo;     • Tempo de flash: 300ms (trezentos milissegundos);     • Cor preta, grafite, argila ou branca;     • Compatível com os padrões, protocolos e sinalizações do sistema brasileiro de telecomunicações;     • Embalagem individual, em material reciclável.</t>
  </si>
  <si>
    <t xml:space="preserve">GRACIELA MURAKAMI CORREA 38291316821</t>
  </si>
  <si>
    <t xml:space="preserve">VANDERLEI ALVES 02302762967</t>
  </si>
  <si>
    <t xml:space="preserve">EDUARDO RITA BEM</t>
  </si>
  <si>
    <t xml:space="preserve">NETLIFE COMERCIO E SERVICOS DE INFORMATICA LTDA</t>
  </si>
  <si>
    <t xml:space="preserve">ALMEIDA &amp; DAMASCENO COMERCIO LTDA</t>
  </si>
  <si>
    <t xml:space="preserve">ITEM 6</t>
  </si>
  <si>
    <t xml:space="preserve">MEGAFONE, com as seguintes características:    • Botão liga/desliga     • Som de alerta (sirene)     • Potência mínima de 35 w     • Garantia de, no mínimo, 90 dias.</t>
  </si>
  <si>
    <t xml:space="preserve">ELETRONICA CASTRO</t>
  </si>
  <si>
    <t xml:space="preserve">K&amp;K SOUND</t>
  </si>
  <si>
    <t xml:space="preserve">OPTISOM</t>
  </si>
  <si>
    <t xml:space="preserve">ITEM 7</t>
  </si>
  <si>
    <t xml:space="preserve">APARELHOS TELEFÔNICOS IP, com as seguintes características:      • Display alfanumérico;     • Teclado com as funções viva-voz, mute, redial e flash;     • 2 (duas) interfaces ethernet, modelo RJ- 45/10/100baseT uma para conexão com a rede e outra para conexão com o PC;     • Suporte aos CODECs de áudio: G711-A, G711-U, G722, G.726 e G.729 A/B;     • Suporte ao protocolo SIP     • Suporte a uma conta SIP     • Suporte e Gerenciamento SNMP      • Qualidade do Serviço: Nível 2 (IEEE 802.1p/Q) e Nível 3 (Dlffsen);     • CPU: Memória Flash de, no mínimo, 4 Mbytes e SDRAM de, no mínimo, 8 Mbytes;     •  Modo de Configuração: Via display e via interface WEB;     • Alimentação Externa 110 ~ 220 VAC, inclusive com Poe (Power Over Internet) integrado;     • Manual em português;     • Cor preta, argila ou grafite;     • Referência: GRANDSTREAM GXP 1615/1625, Intelbras TIP125 ou Yealink T19P. </t>
  </si>
  <si>
    <t xml:space="preserve">C&amp;M STORE</t>
  </si>
  <si>
    <t xml:space="preserve">CARREFOUR</t>
  </si>
  <si>
    <t xml:space="preserve">INTELBRAS</t>
  </si>
  <si>
    <t xml:space="preserve">KABUM</t>
  </si>
  <si>
    <t xml:space="preserve">VOXSHOP</t>
  </si>
  <si>
    <t xml:space="preserve">ITEM 8</t>
  </si>
  <si>
    <t xml:space="preserve">    • SUPORTE PARA TV LED TIPO PEDESTAL DE PISO, com as seguintes características:     • Com regulagem de altura da TV     • Compatível com TVs de 32 a 65 polegadas;     • Cor predominante preta ou grafite;     • Passagem interna para fiação;     • Com no mínimo uma bandeja de apoio para DVD e Notebook;     • Dimensões da bandeja (500mm x 290mm) (LxP). Admite-se variação de 100 mm na largura e de 100 mm na profundidade;     • Compatível com os seguintes padrões de furação VESA 200x100, 200x200, 200x300, 300x200, 300x300, 400x200, 400x300, 400x400, 600x200 ou 600x400mm (HxV);     • Parafusos para fixação da TV;     • Fabricado em aço carbono com acabamento em pintura eletrostática;     • Rodízio (rodas) para locomoção com trava;     • Mínimo de uma prateleira;     • Carga mínima suportada da TV: 45 kg ou superior;     • Carga mínima sobre a bandeja: 5 kg ou superior;     • Manual de instrução de português.     • Garantia de, no mínimo, 90 dias. </t>
  </si>
  <si>
    <t xml:space="preserve">ESCRIBLU COMERCIO DE MOVEIS EIRELI</t>
  </si>
  <si>
    <t xml:space="preserve">UZZO COM E DISTRIBUICAO LTDA</t>
  </si>
  <si>
    <t xml:space="preserve">ITEM 9</t>
  </si>
  <si>
    <t xml:space="preserve">CAFETEIRA, com as seguintes especificações:     • Jarra em aço inox;     • Filtro permanente removível;     • Capacidade mínima de 1 litro;     • Indicador do nível de água;     • Alimentação elétrica: 127V ou bivolt.     • Garantia de, no mínimo, 360 dias.</t>
  </si>
  <si>
    <t xml:space="preserve">LE BISCUIT</t>
  </si>
  <si>
    <t xml:space="preserve">ITEM 10</t>
  </si>
  <si>
    <t xml:space="preserve">CAFETEIRA, com as seguintes especificações:     • Jarra em aço inox;     • Filtro permanente removível;     • Capacidade mínima de 1 litro;     • Indicador do nível de água;     • Alimentação elétrica: 220V ou bivolt.     • Garantia de, no mínimo, 360 dias.</t>
  </si>
  <si>
    <t xml:space="preserve">SCHUMANN</t>
  </si>
  <si>
    <t xml:space="preserve">SHOPTIME</t>
  </si>
  <si>
    <t xml:space="preserve">ITEM 11</t>
  </si>
  <si>
    <t xml:space="preserve">FORNO DE MICRO-ONDAS, com as seguintes especificações:     • Capacidade (câmara do alimento) entre 30 e 35 litros;     • Voltagem: 127V;    • Prato giratório removível;     • Display e menu com funções em português;     • Trava de segurança.     • Selo Procel A</t>
  </si>
  <si>
    <t xml:space="preserve">INFINITY SOLUCOES E CONSULTORIA EIRELI</t>
  </si>
  <si>
    <t xml:space="preserve">CCK COMERCIAL LTDA</t>
  </si>
  <si>
    <t xml:space="preserve">INOVATTI COMERCIO E TURISMO LTDA</t>
  </si>
  <si>
    <t xml:space="preserve">RONIE RODRIGUES SOARES SILVA 10436113635</t>
  </si>
  <si>
    <t xml:space="preserve">ITEM 12</t>
  </si>
  <si>
    <t xml:space="preserve">FORNO DE MICRO-ONDAS, com as seguintes especificações:     • Capacidade (câmara do alimento) entre 30 e 35 litros;     • Voltagem: 220 V;     • Prato giratório removível;     • Display e menu com funções em português;     • Trava de segurança.     • Selo Procel A</t>
  </si>
  <si>
    <t xml:space="preserve">ITEM 13</t>
  </si>
  <si>
    <t xml:space="preserve">REFRIGERADOR, com as seguintes especificações:     • Tipo frigobar;     • Volume interno total: 75 a 95 litros;     • Selo Procel Classe A;     • Tensão elétrica: 127 V;     • Degelo automático ou bandeja de degelo;     • Prateleiras removíveis;     • Portas reversíveis;     • Controle de temperatura;     • Cor branca.</t>
  </si>
  <si>
    <t xml:space="preserve">DUFRIO</t>
  </si>
  <si>
    <t xml:space="preserve">FRIGELAR</t>
  </si>
  <si>
    <t xml:space="preserve">LEBES</t>
  </si>
  <si>
    <t xml:space="preserve">ITEM 14</t>
  </si>
  <si>
    <t xml:space="preserve">REFRIGERADOR, com as seguintes especificações:     • Tipo frigobar;     • Volume interno total: 75 a 95 litros;     • Selo Procel Classe A;     • Tensão elétrica: 220V;     • Degelo automático ou bandeja de degelo;     • Prateleiras removíveis;     • Portas reversíveis;     • Controle de temperatura;     • Cor branca.</t>
  </si>
  <si>
    <t xml:space="preserve">WEBCONTINENTAL</t>
  </si>
  <si>
    <t xml:space="preserve">ITEM 15</t>
  </si>
  <si>
    <t xml:space="preserve">BEBEDOURO DE COLUNA, com as seguintes especificações:     • Tipo garrafão;     • Selo de conformidade Inmetro;     • Acomodação para garrafão de 10 e 20 litros;     • Capacidade de fornecimento de água gelada : 0,90 l/h ou superior;     • Tensão elétrica: 127V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  </t>
  </si>
  <si>
    <t xml:space="preserve">MAGITECH - DISTRIBUIDOR DE ELETRONICOS EIRELI</t>
  </si>
  <si>
    <t xml:space="preserve">F. CAZE DE ANDRADE</t>
  </si>
  <si>
    <t xml:space="preserve">PREQUIP - COMERCIAL DE EQUIPAMENTOS EIRELI</t>
  </si>
  <si>
    <t xml:space="preserve">COMERCIAL USUAL EIRELI</t>
  </si>
  <si>
    <t xml:space="preserve">CEZARIOS MOVEIS E COMERCIO LTDA</t>
  </si>
  <si>
    <t xml:space="preserve">AQUAMAX</t>
  </si>
  <si>
    <t xml:space="preserve">DUTRA MAQUINAS</t>
  </si>
  <si>
    <t xml:space="preserve">LOJA DO BEBEDOURO</t>
  </si>
  <si>
    <t xml:space="preserve">TRILER</t>
  </si>
  <si>
    <t xml:space="preserve">ITEM 16</t>
  </si>
  <si>
    <t xml:space="preserve">BEBEDOURO DE COLUNA, com as seguintes especificações:     • Tipo garrafão;     • Selo de conformidade Inmetro;     • Acomodação para garrafão de 10 e 20 litros;     • Capacidade de fornecimento de água gelada : 0,90 l/h ou superior;     • Tensão elétrica: 220V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 </t>
  </si>
  <si>
    <t xml:space="preserve">A N VASCONCELOS JUNIOR</t>
  </si>
  <si>
    <t xml:space="preserve">A&amp;R COMERCIAL PRODUTOS E EQUIPAMENTOS EIRELI</t>
  </si>
  <si>
    <t xml:space="preserve">D F DE S SILVA</t>
  </si>
  <si>
    <t xml:space="preserve">INFANTARIA COMERCIAL EIRELI</t>
  </si>
  <si>
    <t xml:space="preserve">ITEM 17</t>
  </si>
  <si>
    <t xml:space="preserve">BEBEDOURO DE COLUNA TIPO PRESSÃO, com as seguintes especificações:     • Certificado pelo Inmetro;     • Tensão Elétrica 127V;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 </t>
  </si>
  <si>
    <t xml:space="preserve">DT OFFICE - DISTRIBUIDOR DE ELETRONICOS EIRELI</t>
  </si>
  <si>
    <t xml:space="preserve">EXCELLENCE COMERCIAL LTDA</t>
  </si>
  <si>
    <t xml:space="preserve">PLATMOVEIS INDUSTRIA E COMERCIO DE MOVEIS EIRELI</t>
  </si>
  <si>
    <t xml:space="preserve">LIDER BEBEDOUROS</t>
  </si>
  <si>
    <t xml:space="preserve">LOJA BELGRADO</t>
  </si>
  <si>
    <t xml:space="preserve">ITEM 18</t>
  </si>
  <si>
    <t xml:space="preserve">BEBEDOURO DE COLUNA TIPO PRESSÃO, com as seguintes especificações:     • Certificado pelo Inmetro;     • Tensão Elétrica 220V;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 </t>
  </si>
  <si>
    <t xml:space="preserve">ITEM 19</t>
  </si>
  <si>
    <t xml:space="preserve">VENTILADOR DE COLUNA, com as seguintes especificações:     • Grade de metal;     • Diâmetro da grade: 65 cm, admitida variação de ± 5 cm;     • Tensão: bivolt;     • Coluna regulável, com altura mínima de 1,5m na posição distendida;     • Mecanismo oscilante e controle de velocidade.     • Garantia de, no mínimo, 360 dias.</t>
  </si>
  <si>
    <t xml:space="preserve">IMPERIO FC COMERCIO DE MATERIAIS E SERVICOS LTDA</t>
  </si>
  <si>
    <t xml:space="preserve">COPAFER</t>
  </si>
  <si>
    <t xml:space="preserve">LEROY MERLIN</t>
  </si>
  <si>
    <t xml:space="preserve">LOJA DO MECANICO</t>
  </si>
  <si>
    <t xml:space="preserve">LUMIENERGY</t>
  </si>
  <si>
    <t xml:space="preserve">VENTMAR</t>
  </si>
  <si>
    <t xml:space="preserve">ITEM 20</t>
  </si>
  <si>
    <t xml:space="preserve">REFRIGERADOR, com as seguintes especificações:     • Volume interno total: mínimo de 340 litros;     • Selo Procel Classe A;     • Tensão elétrica: 127 V;     • Frost free;     • Prateleiras removíveis;     • Portas reversíveis;     • Controle de temperatura;     • Fluído refrigerante ecológico     • Cor branca.</t>
  </si>
  <si>
    <t xml:space="preserve">2M - COMERCIO DE ELETROELETRONICOS LTDA</t>
  </si>
  <si>
    <t xml:space="preserve">MELATI ELETRO</t>
  </si>
  <si>
    <t xml:space="preserve">PANASONIC</t>
  </si>
  <si>
    <t xml:space="preserve">SHOPFACIL</t>
  </si>
  <si>
    <t xml:space="preserve">ITEM 21</t>
  </si>
  <si>
    <t xml:space="preserve">REFRIGERADOR, com as seguintes especificações:     • Volume interno total: mínimo de 340 litros;     • Selo Procel Classe A;     • Tensão elétrica: 220 V;    • Frost free;     • Prateleiras removíveis;     • Portas reversíveis;     • Controle de temperatura;     • Fluído refrigerante ecológico     • Cor branca.</t>
  </si>
  <si>
    <t xml:space="preserve">LUCAS AUGUSTO PEREIRA 39775675863</t>
  </si>
  <si>
    <t xml:space="preserve">CONTINENTAL</t>
  </si>
  <si>
    <t xml:space="preserve">NAGEM</t>
  </si>
  <si>
    <t xml:space="preserve">ITEM 22</t>
  </si>
  <si>
    <t xml:space="preserve">FREEZER VERTICAL FROST FREE, com as seguintes especificações:     • Capacidade : mínimo de 200 litros;     • Selo Procel classe A;     • Fluído refrigerante ecológico;     • Com gavetas removíveis;     • Controle de temperatura;     • Tensão elétrica: 127 V;     • Cor branca.</t>
  </si>
  <si>
    <t xml:space="preserve">STS COMERCIO VAREJISTA LTDA</t>
  </si>
  <si>
    <t xml:space="preserve">SIMEIA A. H. M. MUSTAFA</t>
  </si>
  <si>
    <t xml:space="preserve">ITEM 23</t>
  </si>
  <si>
    <t xml:space="preserve">FREEZER VERTICAL FROST FREE, com as seguintes especificações:     • Capacidade: mínimo de 200 litros;     • Selo Procel classe A;     • Fluído refrigerante ecológico;     • Com gavetas removíveis;     • Controle de temperatura;     • Tensão elétrica: 220 V;     • Cor branca.</t>
  </si>
  <si>
    <t xml:space="preserve">LOJAS GUAIBIM</t>
  </si>
  <si>
    <t xml:space="preserve">NOVO MUNDO</t>
  </si>
  <si>
    <t xml:space="preserve">ITEM 24</t>
  </si>
  <si>
    <t xml:space="preserve">VENTILADOR DE PAREDE, com as seguintes especificações:     • Grade de metal;     • Diâmetro da grade: 100 cm, admitida variação de ± 5 cm;     • Rotação mínima: 1000 r.p.m.     • Tensão: bivolt ou 110 volt;     • Regulagem de inclinação.     • Garantia de, no mínimo, 360 dias </t>
  </si>
  <si>
    <t xml:space="preserve">H. S. NEVES JUNIOR</t>
  </si>
  <si>
    <t xml:space="preserve">ALMIX COMERCIO DE SUPRIMENTOS EIRELI</t>
  </si>
  <si>
    <t xml:space="preserve">DIMEL</t>
  </si>
  <si>
    <t xml:space="preserve">LOJA VALENCIO</t>
  </si>
  <si>
    <t xml:space="preserve">ITEM 25</t>
  </si>
  <si>
    <t xml:space="preserve">VENTILADOR DE PAREDE, com as seguintes especificações:     • Grade de metal;     • Diâmetro da grade: 100 cm, admitida variação de ± 5 cm;     • Rotação mínima: 1000 r.p.m.     • Tensão: bivolt ou 220 volt;     • Regulagem de inclinação.     • Garantia de, no mínimo, 360 dias </t>
  </si>
  <si>
    <t xml:space="preserve">MUNDOMAX</t>
  </si>
  <si>
    <t xml:space="preserve">ITEM 26</t>
  </si>
  <si>
    <t xml:space="preserve">CAFETEIRA ELÉTRICA INDUSTRIAL,com  as seguintes características;      • Depósito em aço inox;     • Capacidade para 20 litros de café pronto;     • Termostato regulável na faixa de 20º C a 120º C.     • Tensão elétrica: 220 v;     • Potência mínima de aquecimento: 4000 W;     • Acompanha coador de pano.     • Garantia de, no mínimo, 90 dias.</t>
  </si>
  <si>
    <t xml:space="preserve">COMAQ</t>
  </si>
  <si>
    <t xml:space="preserve">PRO SEU NEGOCIO</t>
  </si>
  <si>
    <t xml:space="preserve">VARIMAQ</t>
  </si>
  <si>
    <t xml:space="preserve">SHOPPING DAS PADARIAS</t>
  </si>
  <si>
    <t xml:space="preserve">ITEM 27</t>
  </si>
  <si>
    <t xml:space="preserve"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127 V     • Garantia de, no mínimo, 180 dias.</t>
  </si>
  <si>
    <t xml:space="preserve">CHEFSTOCK COMERCIO DE EQUIPAMENTOS</t>
  </si>
  <si>
    <t xml:space="preserve">DANFESSI MOVEIS CORPORATIVOS E ESCOLARES LTDA</t>
  </si>
  <si>
    <t xml:space="preserve">CASAS BAHIA</t>
  </si>
  <si>
    <t xml:space="preserve">EVANDROSHOP</t>
  </si>
  <si>
    <t xml:space="preserve">NARCEL</t>
  </si>
  <si>
    <t xml:space="preserve">ITEM 28</t>
  </si>
  <si>
    <t xml:space="preserve"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220 V     • Garantia de, no mínimo, 180 dias.</t>
  </si>
  <si>
    <t xml:space="preserve">CASA DO PICA PAU</t>
  </si>
  <si>
    <t xml:space="preserve">ITEM 29</t>
  </si>
  <si>
    <t xml:space="preserve">KIT DE MICROFONE SEM FIO DE MÃO, DUPLO, COM RECEPTOR UHF, com as seguintes especificações;  Acompanha 2 (dois) microfones com características:      • Cápsula: Dinâmica     • Frequência de trabalho: UHF (frequências homologadas pela Anatel)   • Impedância de saída: 600 ohms     • Com sincronizador infravermelho    • Resposta frequência: 40Hz a 16KHz     • Potência de saída: mínimo de 10mW    • Emissão de espúrios: menor ou igual a 40dB (with carrier)     • Estabilidade de frequência: mínimo de 0,0005%     • Padrão polar Super Cardioide     • Alimentação dos microfones: a pilhas AA ou 9V Corpo em metal Acompanha 1 (um) receptor UHF duplo com características:     • Quantidade de receptores UHF por kit: 1 (um)     • Estabilidade 10PPM     • Frequência de trabalho: UHF (frequências homologadas pela Anatel)       • Oscilador sintetizado a cristal    • Impedância de saída: 600 Ohms     • Máximo desvio de frequência: 50Hz     • Rejeição de espúrios: 75dB típico     • Rejeição de imagem: 85dB típico     • Relação sinal/ruído: maior ou igual a 105dB     • T.H.D. (distorção harmônica total): menor ou igual a 0.5% @ 1KHz     • Resposta frequência: 40Hz a 16KHz (ou faixa mais ampla)     • 2 (duas) saídas independentes balanceadas (XLR)     • Sensibilidade:1.6uV @ sinad =12Db     • Garantia de, no mínimo, 90 dias.  Em nenhuma hipótese os microfones devem ser considerados separadamente do receptor, pois deve haver compatibilidade entre ambos. </t>
  </si>
  <si>
    <t xml:space="preserve">CLEBER NASCIMENTO DA ROSA</t>
  </si>
  <si>
    <t xml:space="preserve">MULTISOM</t>
  </si>
  <si>
    <t xml:space="preserve">ITEM 30</t>
  </si>
  <si>
    <t xml:space="preserve">KIT DE MICROFONE LAPELA SEM FIO COM TRANSMISSOR E RECEPTOR UHF, com as seguintes características:      • O kit acompanha Transmissor e Receptor com Display LCD Multifuncional mais microfone lapela.     • Função Auto-Scan     • Busca automática de frequência     • Sincronização por infravermelho     • Baixo ruído de manuseio     • Saída XLR balanceada e P10 não balanceada Sistema headset, lapela e instrumento     • Faixa de frequência: UHF     • Modo FM (Banda larga)     • Distância entre canais: mínimo de 0,25MHz     • Estabilidade: ±0,005%    • Faixa dinâmica: 100dB     • Desvio máximo: ±45kHz com limitador de nível     • Resposta em frequência: 60Hz-18kHz (±3dB) ou faixa mais ampla     • Relação S/N: maior ou igual a 98dB     • T.H.D.: menor ou igual a 0,5%     • Alcance mínimo: 80m     • Acompanha cabo P10/P10     • Acompanha cabo P10/P2     • Acompanha fonte de alimentação bivolt  Características do Receptor:      • Entrada de antena: BNC / 50Ω     • Sensibilidade: 7dBuV (90dB S/N)     • Com Faixa de ajuste de sensibilidade     • Rejeição de ruídos: maior ou igual a 75dB     • Nível de saída: mínimo de +400mVp.     • Display LCD     • Alimentação por fonte chaveada externa ou 110/220V VAC  Características do Transmissor:      • Saída de RF: mínimo de 15mW (Alta), mínimo de 3mW (Baixa);     • Display LCD     • Rejeição a ruídos: -60dB;     • Alimentação a pilhas      • Garantia de, no mínimo, 90 dias.  Em nenhuma hipótese os itens do kit (microfone, transmissor e receptor) devem ser considerados separadamente, pois deve haver compatibilidade entre microfone lapela, transmissor e receptor.</t>
  </si>
  <si>
    <t xml:space="preserve">RAUL MUELLER SCHRAMM</t>
  </si>
  <si>
    <t xml:space="preserve">EMANIA FOTO E VIDEO</t>
  </si>
  <si>
    <t xml:space="preserve">LUMIXPRO</t>
  </si>
  <si>
    <t xml:space="preserve">ITEM 31</t>
  </si>
  <si>
    <t xml:space="preserve">CAIXA DE SOM AMPLIFICADA ATIVA - PORTÁTIL      • Entrada USB/SD card     • Bluetooth     • Sistema Bass-Reflex 2 vias;     • Woofer de 15 Polegadas;     • Corneta com drive de titânio de 1";     • Potência mínima: 300WRMS     • Impedância: 8Ω;     • Resposta de Frequencia típica: 35Hz/40Hz/45Hz/50Hz ~ 18kHz/20kHz;     • Sensibilidade mínima: 96db     • Mínimo de 1 entrada P10 para microfone;     • Mínimo de 1 entrada RCA estéreo;     • Mínimo de 1 saída XLR/P10;     • Alimentação bivolt 115/230V - 50/60Kz;       • Garantia de, no mínimo, 90 dias. </t>
  </si>
  <si>
    <t xml:space="preserve">AKUSTICA MUSICAL</t>
  </si>
  <si>
    <t xml:space="preserve">BEST AUDIO</t>
  </si>
  <si>
    <t xml:space="preserve">MM SOM</t>
  </si>
  <si>
    <t xml:space="preserve">NINJA PRO AUDIO</t>
  </si>
  <si>
    <t xml:space="preserve">ITEM 32</t>
  </si>
  <si>
    <t xml:space="preserve">MICROFONE DE MÃO COM FIO      • Tipo: Dinâmico     • Resposta de Frequência: 50Hz a 15kHz     • Padrão Polar: Cardióide     • Impedância: 600 Ohms     • Conector XLR     • Sensibilidade: -52dBV/PA a 1kHz;     • Com chave liga e desliga     • Garantia de, no mínimo, 90 dias.</t>
  </si>
  <si>
    <t xml:space="preserve">RONEI CARDOSO DOS ANJOS</t>
  </si>
  <si>
    <t xml:space="preserve">DILCREIA MARTINS FAGUNDES DO NASCIMENTO</t>
  </si>
  <si>
    <t xml:space="preserve">MUSIC FRIENDS</t>
  </si>
  <si>
    <t xml:space="preserve">ITEM 33</t>
  </si>
  <si>
    <t xml:space="preserve">ADAPTADOR PARA TELEFONE ANALÓGICO (ATA)      • 1 porta WAN 100BASE-T RJ-45 Porta Ethernet (IEEE 802.3)     • 1 porta LAN 100 BASE-T RJ-45 Porta Ethertnet (IEEE 802.3)     • 2 portas de telefonia FXS RJ11, com 2 números de telefones independentes;     • Saídas de telefone compatíveis com telefones comuns com e sem fio, ou aparelhos de FAX     • Compatibilidade com protocolo SIP 2.0 (RFC 3261)     • Codesc de voz: G.711, G.726, G.723.1, G.729A/B     • Suporte DTMF (RFC2833 e SIP INFO) e FSK     • Passagem de Fax G711 e T.38     • Suporte à supressão de silêncio, cancelamento de eco (G.165, G167, e G168), CNG (geração de ruído de conforto) e PLC (cancelamento de perda de pacote)     • Configuração de rede: estática, DHCP ou PPPoE (ADSL)     • Configurável através do navegador     • Compatível com as funções telefônicas: identificação de chamada, chamada em espera, correio de voz, etc     • Alimentação através de fonte externa bivolt automática     • Referência: Intelbras GKM 2210T, CISCO SPA 122, GRANDSTREAM NAT HT812</t>
  </si>
  <si>
    <t xml:space="preserve">SCARCOM</t>
  </si>
  <si>
    <t xml:space="preserve">ITEM 34</t>
  </si>
  <si>
    <t xml:space="preserve">BALANÇA ELETRÔNICA TIPO PLATAFORMA      • Capacidade máxima:  No mínimo 150 kg     • Divisão: 50g     • Voltagem: Bivolt automático (127v a 220v)     • Estrutura em aço carbono com pintura a pó na cor cinza ou preto     • Plataforma com bandeja em aço inox, medindo 50 x 50 cm (permitida variação de +/- 10 cm)     • Única célula de carga central     • Função tara     • Coluna com fixação do indicador digital com 100 cm de altura (permitida variação de +/- 20 cm)     • Gabinete do indicador em ABS injetado e proteção mínima IP-54 (a prova de umidade e pó)     • Display em LED ou cristal líquido com 6 dígitos     • Deve indicar o número da Portaria de aprovação do modelo expedida pelo Inmetro/Dimel</t>
  </si>
  <si>
    <t xml:space="preserve">MARCOS RIBEIRO E CIA LTDA</t>
  </si>
  <si>
    <t xml:space="preserve">K.C.R.S. COMERCIO DE EQUIPAMENTOS EIRELI</t>
  </si>
  <si>
    <t xml:space="preserve">BALANCAS NET</t>
  </si>
  <si>
    <t xml:space="preserve">NORTE REFRIGERACAO</t>
  </si>
  <si>
    <t xml:space="preserve">PREVTECH</t>
  </si>
  <si>
    <t xml:space="preserve">ITEM 35</t>
  </si>
  <si>
    <t xml:space="preserve">ANTENA INTERNA PARA TV DIGITAL      • Cabo de no mínimo 2,5 metros.     • Capta sinais UHF/HDTV     • Conector F macho     • Cor preta </t>
  </si>
  <si>
    <t xml:space="preserve">CRYSTAL INFORMATICA</t>
  </si>
  <si>
    <t xml:space="preserve">ELETRONICA FARIA</t>
  </si>
  <si>
    <t xml:space="preserve">ITEM 36</t>
  </si>
  <si>
    <t xml:space="preserve">PURIFICADOR DE ÁGUA, com as seguintes características:     • Tensão Elétrica: 127 volts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corrigida.     • Ligado na água da rede.     • Fluido refrigerante ecológico.     • Vida útil do filtro de, no mínimo 06 (seis) meses.     • Selo Inmetro     • Cor branca, cinza, prata ou preta.     • Garantia de no mínimo 6 meses. </t>
  </si>
  <si>
    <t xml:space="preserve">POWER COMERCIO DE EQUIPAMENTOS INDUSTRIAIS LTDA</t>
  </si>
  <si>
    <t xml:space="preserve">ITACA EIRELI</t>
  </si>
  <si>
    <t xml:space="preserve">STAR PURIFICADORES EIRELI</t>
  </si>
  <si>
    <t xml:space="preserve">VIDENTE CONSTRUCOES E COMERCIO LTDA</t>
  </si>
  <si>
    <t xml:space="preserve">MUNDIFILTROS</t>
  </si>
  <si>
    <t xml:space="preserve">ITEM 37</t>
  </si>
  <si>
    <t xml:space="preserve">PURIFICADOR DE ÁGUA, com as seguintes características:     • Tensão Elétrica: 220 volts.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     • Ligado na água da rede.     • Fluido refrigerante ecológico.     • Vida útil do filtro de, no mínimo 06 (seis) meses.     • Selo Inmetro     • Cor branca, cinza, prata ou preta.     • Garantia de no mínimo 6 meses.</t>
  </si>
  <si>
    <t xml:space="preserve">JOSEMILIA COMERCIO DE MOVEIS E ELETRODOMESTICOS LTDA</t>
  </si>
  <si>
    <t xml:space="preserve">OFFICE VENDAS LTDA</t>
  </si>
  <si>
    <t xml:space="preserve">DIRCEU LONGO &amp; CIA LTDA</t>
  </si>
  <si>
    <t xml:space="preserve">N. B. DISTRIBUIDORA E IMPORTADORA DE PRODUTOS E EQUIPAMENTOS EIRELI</t>
  </si>
  <si>
    <t xml:space="preserve">ITEM 38</t>
  </si>
  <si>
    <t xml:space="preserve">Refil para Purificador de água, com as seguintes características mínimas:     • Compatível com purificadores de água indicados nos itens 36 e 37     • Com capacidade de redução de cloro livre, retenção de partículas Classe C ou superior e eliminação de odores e sabores presentes na água.    • Que possibilite fácil substituição pelo próprio usuário, sem a necessidade de ferramentas (sistema “girou trocou”, “troca fácil”, apenas um botão ou similar).     • Vida útil de, no mínimo, 06 (seis) meses.     • Garantia, de no mínimo, 30 dias.</t>
  </si>
  <si>
    <t xml:space="preserve">GLOBARIUM</t>
  </si>
  <si>
    <t xml:space="preserve">SUPER FILTROS RIO</t>
  </si>
  <si>
    <t xml:space="preserve">ITEM 39</t>
  </si>
  <si>
    <t xml:space="preserve">ITEM 40</t>
  </si>
  <si>
    <t xml:space="preserve">ITEM 41</t>
  </si>
  <si>
    <t xml:space="preserve">ITEM 42</t>
  </si>
  <si>
    <t xml:space="preserve">ITEM 43</t>
  </si>
  <si>
    <t xml:space="preserve">ITEM 44</t>
  </si>
  <si>
    <t xml:space="preserve">ITEM 45</t>
  </si>
  <si>
    <t xml:space="preserve">ITEM 46</t>
  </si>
  <si>
    <t xml:space="preserve">ITEM 47</t>
  </si>
  <si>
    <t xml:space="preserve">ITEM 48</t>
  </si>
  <si>
    <t xml:space="preserve">ITEM 49</t>
  </si>
  <si>
    <t xml:space="preserve">ITEM 50</t>
  </si>
  <si>
    <t xml:space="preserve">TRIBUNAL REGIONAL ELEITORAL DA BAHIA</t>
  </si>
  <si>
    <t xml:space="preserve">Seção de Análise e Aquisições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</si>
  <si>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</si>
  <si>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</si>
  <si>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</si>
  <si>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</si>
  <si>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</si>
  <si>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</si>
  <si>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</si>
  <si>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 (itens 36 a 38)</t>
  </si>
  <si>
    <t xml:space="preserve">Total do LOTE 1: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</si>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</sst>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d&quot; de &quot;mmmm&quot; de &quot;yyyy"/>
    <numFmt numFmtId="169" formatCode="&quot; R$ &quot;* #,##0.00\ ;&quot;-R$ &quot;* #,##0.00\ ;&quot; R$ &quot;* \-#\ ;@\ 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9"/>
      <name val="Arial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2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9" borderId="8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5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9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4842000</xdr:colOff>
      <xdr:row>0</xdr:row>
      <xdr:rowOff>0</xdr:rowOff>
    </xdr:from>
    <xdr:to>
      <xdr:col>2</xdr:col>
      <xdr:colOff>5454360</xdr:colOff>
      <xdr:row>3</xdr:row>
      <xdr:rowOff>127800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724000" y="0"/>
          <a:ext cx="612360" cy="6152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5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25</v>
      </c>
      <c r="E3" s="11" t="n">
        <f aca="false">IF(C20&lt;=25%,D20,MIN(E20:F20))</f>
        <v>1148.66</v>
      </c>
      <c r="F3" s="11" t="n">
        <f aca="false">MIN(H3:H17)</f>
        <v>1038.9</v>
      </c>
      <c r="G3" s="12" t="s">
        <v>12</v>
      </c>
      <c r="H3" s="13" t="n">
        <v>1038.9</v>
      </c>
      <c r="I3" s="14" t="n">
        <f aca="false">IF(H3="","",(IF($C$20&lt;25%,"N/A",IF(H3&lt;=($D$20+$A$20),H3,"Descartado"))))</f>
        <v>1038.9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1208.07</v>
      </c>
      <c r="I4" s="14" t="n">
        <f aca="false">IF(H4="","",(IF($C$20&lt;25%,"N/A",IF(H4&lt;=($D$20+$A$20),H4,"Descartado"))))</f>
        <v>1208.07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2072.31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1199</v>
      </c>
      <c r="I6" s="14" t="n">
        <f aca="false">IF(H6="","",(IF($C$20&lt;25%,"N/A",IF(H6&lt;=($D$20+$A$20),H6,"Descartado"))))</f>
        <v>1199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468.317033429279</v>
      </c>
      <c r="B20" s="25" t="n">
        <f aca="false">COUNT(H3:H17)</f>
        <v>4</v>
      </c>
      <c r="C20" s="26" t="n">
        <f aca="false">IF(B20&lt;2,"N/A",(A20/D20))</f>
        <v>0.339465944772124</v>
      </c>
      <c r="D20" s="27" t="n">
        <f aca="false">ROUND(AVERAGE(H3:H17),2)</f>
        <v>1379.57</v>
      </c>
      <c r="E20" s="28" t="n">
        <f aca="false">IFERROR(ROUND(IF(B20&lt;2,"N/A",(IF(C20&lt;=25%,"N/A",AVERAGE(I3:I17)))),2),"N/A")</f>
        <v>1148.66</v>
      </c>
      <c r="F20" s="28" t="n">
        <f aca="false">ROUND(MEDIAN(H3:H17),2)</f>
        <v>1203.54</v>
      </c>
      <c r="G20" s="29" t="str">
        <f aca="false">INDEX(G3:G17,MATCH(H20,H3:H17,0))</f>
        <v>ELETRUM</v>
      </c>
      <c r="H20" s="30" t="n">
        <f aca="false">MIN(H3:H17)</f>
        <v>1038.9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1148.66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28716.5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76</v>
      </c>
      <c r="C3" s="9" t="s">
        <v>11</v>
      </c>
      <c r="D3" s="10" t="n">
        <v>50</v>
      </c>
      <c r="E3" s="11" t="n">
        <f aca="false">IF(C20&lt;=25%,D20,MIN(E20:F20))</f>
        <v>195.37</v>
      </c>
      <c r="F3" s="11" t="n">
        <f aca="false">MIN(H3:H17)</f>
        <v>149.31</v>
      </c>
      <c r="G3" s="12" t="s">
        <v>15</v>
      </c>
      <c r="H3" s="13" t="n">
        <v>218.41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77</v>
      </c>
      <c r="H4" s="13" t="n">
        <v>149.31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78</v>
      </c>
      <c r="H5" s="13" t="n">
        <v>218.4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39.892017163003</v>
      </c>
      <c r="B20" s="25" t="n">
        <f aca="false">COUNT(H3:H17)</f>
        <v>3</v>
      </c>
      <c r="C20" s="26" t="n">
        <f aca="false">IF(B20&lt;2,"N/A",(A20/D20))</f>
        <v>0.204187015217296</v>
      </c>
      <c r="D20" s="27" t="n">
        <f aca="false">ROUND(AVERAGE(H3:H17),2)</f>
        <v>195.37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218.4</v>
      </c>
      <c r="G20" s="29" t="str">
        <f aca="false">INDEX(G3:G17,MATCH(H20,H3:H17,0))</f>
        <v>SCHUMANN</v>
      </c>
      <c r="H20" s="30" t="n">
        <f aca="false">MIN(H3:H17)</f>
        <v>149.31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195.37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9768.5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80</v>
      </c>
      <c r="C3" s="9" t="s">
        <v>11</v>
      </c>
      <c r="D3" s="10" t="n">
        <v>60</v>
      </c>
      <c r="E3" s="11" t="n">
        <f aca="false">IF(C20&lt;=25%,D20,MIN(E20:F20))</f>
        <v>582.1</v>
      </c>
      <c r="F3" s="11" t="n">
        <f aca="false">MIN(H3:H17)</f>
        <v>520</v>
      </c>
      <c r="G3" s="12" t="s">
        <v>81</v>
      </c>
      <c r="H3" s="13" t="n">
        <v>520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82</v>
      </c>
      <c r="H4" s="13" t="n">
        <v>549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83</v>
      </c>
      <c r="H5" s="13" t="n">
        <v>559.67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699.74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80.1962062174185</v>
      </c>
      <c r="B20" s="25" t="n">
        <f aca="false">COUNT(H3:H17)</f>
        <v>4</v>
      </c>
      <c r="C20" s="26" t="n">
        <f aca="false">IF(B20&lt;2,"N/A",(A20/D20))</f>
        <v>0.137770496851775</v>
      </c>
      <c r="D20" s="27" t="n">
        <f aca="false">ROUND(AVERAGE(H3:H17),2)</f>
        <v>582.1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554.34</v>
      </c>
      <c r="G20" s="29" t="str">
        <f aca="false">INDEX(G3:G17,MATCH(H20,H3:H17,0))</f>
        <v>INFINITY SOLUCOES E CONSULTORIA EIRELI</v>
      </c>
      <c r="H20" s="30" t="n">
        <f aca="false">MIN(H3:H17)</f>
        <v>520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582.1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34926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86</v>
      </c>
      <c r="C3" s="9" t="s">
        <v>11</v>
      </c>
      <c r="D3" s="10" t="n">
        <v>30</v>
      </c>
      <c r="E3" s="11" t="n">
        <f aca="false">IF(C20&lt;=25%,D20,MIN(E20:F20))</f>
        <v>579.76</v>
      </c>
      <c r="F3" s="11" t="n">
        <f aca="false">MIN(H3:H17)</f>
        <v>499</v>
      </c>
      <c r="G3" s="12" t="s">
        <v>84</v>
      </c>
      <c r="H3" s="13" t="n">
        <v>699.74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44</v>
      </c>
      <c r="H4" s="13" t="n">
        <v>499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540.55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105.959431073092</v>
      </c>
      <c r="B20" s="25" t="n">
        <f aca="false">COUNT(H3:H17)</f>
        <v>3</v>
      </c>
      <c r="C20" s="26" t="n">
        <f aca="false">IF(B20&lt;2,"N/A",(A20/D20))</f>
        <v>0.182764300871209</v>
      </c>
      <c r="D20" s="27" t="n">
        <f aca="false">ROUND(AVERAGE(H3:H17),2)</f>
        <v>579.76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540.55</v>
      </c>
      <c r="G20" s="29" t="str">
        <f aca="false">INDEX(G3:G17,MATCH(H20,H3:H17,0))</f>
        <v>FAST SHOP</v>
      </c>
      <c r="H20" s="30" t="n">
        <f aca="false">MIN(H3:H17)</f>
        <v>499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579.76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17392.8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8" activeCellId="0" sqref="B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88</v>
      </c>
      <c r="C3" s="9" t="s">
        <v>11</v>
      </c>
      <c r="D3" s="10" t="n">
        <v>60</v>
      </c>
      <c r="E3" s="11" t="n">
        <f aca="false">IF(C20&lt;=25%,D20,MIN(E20:F20))</f>
        <v>931.99</v>
      </c>
      <c r="F3" s="11" t="n">
        <f aca="false">MIN(H3:H17)</f>
        <v>899</v>
      </c>
      <c r="G3" s="12" t="s">
        <v>89</v>
      </c>
      <c r="H3" s="13" t="n">
        <v>899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90</v>
      </c>
      <c r="H4" s="13" t="n">
        <v>949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91</v>
      </c>
      <c r="H5" s="13" t="n">
        <v>949.9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930.05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23.8202426170124</v>
      </c>
      <c r="B20" s="25" t="n">
        <f aca="false">COUNT(H3:H17)</f>
        <v>4</v>
      </c>
      <c r="C20" s="26" t="n">
        <f aca="false">IF(B20&lt;2,"N/A",(A20/D20))</f>
        <v>0.0255584744654045</v>
      </c>
      <c r="D20" s="27" t="n">
        <f aca="false">ROUND(AVERAGE(H3:H17),2)</f>
        <v>931.99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939.53</v>
      </c>
      <c r="G20" s="29" t="str">
        <f aca="false">INDEX(G3:G17,MATCH(H20,H3:H17,0))</f>
        <v>DUFRIO</v>
      </c>
      <c r="H20" s="30" t="n">
        <f aca="false">MIN(H3:H17)</f>
        <v>899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931.99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55919.4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3" activeCellId="0" sqref="B23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93</v>
      </c>
      <c r="C3" s="9" t="s">
        <v>11</v>
      </c>
      <c r="D3" s="10" t="n">
        <v>40</v>
      </c>
      <c r="E3" s="11" t="n">
        <f aca="false">IF(C20&lt;=25%,D20,MIN(E20:F20))</f>
        <v>997.65</v>
      </c>
      <c r="F3" s="11" t="n">
        <f aca="false">MIN(H3:H17)</f>
        <v>947.67</v>
      </c>
      <c r="G3" s="12" t="s">
        <v>64</v>
      </c>
      <c r="H3" s="13" t="n">
        <v>999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66</v>
      </c>
      <c r="H4" s="13" t="n">
        <v>999.89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78</v>
      </c>
      <c r="H5" s="13" t="n">
        <v>947.67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94</v>
      </c>
      <c r="H6" s="13" t="n">
        <v>1044.05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39.4030475767209</v>
      </c>
      <c r="B20" s="25" t="n">
        <f aca="false">COUNT(H3:H17)</f>
        <v>4</v>
      </c>
      <c r="C20" s="26" t="n">
        <f aca="false">IF(B20&lt;2,"N/A",(A20/D20))</f>
        <v>0.0394958628544288</v>
      </c>
      <c r="D20" s="27" t="n">
        <f aca="false">ROUND(AVERAGE(H3:H17),2)</f>
        <v>997.65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999.45</v>
      </c>
      <c r="G20" s="29" t="str">
        <f aca="false">INDEX(G3:G17,MATCH(H20,H3:H17,0))</f>
        <v>SHOPTIME</v>
      </c>
      <c r="H20" s="30" t="n">
        <f aca="false">MIN(H3:H17)</f>
        <v>947.67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997.65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39906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3" activeCellId="0" sqref="G13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96</v>
      </c>
      <c r="C3" s="9" t="s">
        <v>11</v>
      </c>
      <c r="D3" s="10" t="n">
        <v>100</v>
      </c>
      <c r="E3" s="11" t="n">
        <f aca="false">IF(C20&lt;=25%,D20,MIN(E20:F20))</f>
        <v>565.71</v>
      </c>
      <c r="F3" s="11" t="n">
        <f aca="false">MIN(H3:H17)</f>
        <v>396.9</v>
      </c>
      <c r="G3" s="12" t="s">
        <v>97</v>
      </c>
      <c r="H3" s="13" t="n">
        <v>396.9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98</v>
      </c>
      <c r="H4" s="13" t="n">
        <v>495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99</v>
      </c>
      <c r="H5" s="13" t="n">
        <v>539.99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100</v>
      </c>
      <c r="H6" s="13" t="n">
        <v>598.29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101</v>
      </c>
      <c r="H7" s="13" t="n">
        <v>780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559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102</v>
      </c>
      <c r="H9" s="13" t="n">
        <v>599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103</v>
      </c>
      <c r="H10" s="13" t="n">
        <v>589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104</v>
      </c>
      <c r="H11" s="13" t="n">
        <v>599.9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105</v>
      </c>
      <c r="H12" s="13" t="n">
        <v>499.99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99.0643145806465</v>
      </c>
      <c r="B20" s="25" t="n">
        <f aca="false">COUNT(H3:H17)</f>
        <v>10</v>
      </c>
      <c r="C20" s="26" t="n">
        <f aca="false">IF(B20&lt;2,"N/A",(A20/D20))</f>
        <v>0.175115014018926</v>
      </c>
      <c r="D20" s="27" t="n">
        <f aca="false">ROUND(AVERAGE(H3:H17),2)</f>
        <v>565.71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574</v>
      </c>
      <c r="G20" s="29" t="str">
        <f aca="false">INDEX(G3:G17,MATCH(H20,H3:H17,0))</f>
        <v>MAGITECH - DISTRIBUIDOR DE ELETRONICOS EIRELI</v>
      </c>
      <c r="H20" s="30" t="n">
        <f aca="false">MIN(H3:H17)</f>
        <v>396.9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565.71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56571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8" activeCellId="0" sqref="G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107</v>
      </c>
      <c r="C3" s="9" t="s">
        <v>11</v>
      </c>
      <c r="D3" s="10" t="n">
        <v>50</v>
      </c>
      <c r="E3" s="11" t="n">
        <f aca="false">IF(C20&lt;=25%,D20,MIN(E20:F20))</f>
        <v>558.69</v>
      </c>
      <c r="F3" s="11" t="n">
        <f aca="false">MIN(H3:H17)</f>
        <v>396.9</v>
      </c>
      <c r="G3" s="12" t="s">
        <v>97</v>
      </c>
      <c r="H3" s="13" t="n">
        <v>396.9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108</v>
      </c>
      <c r="H4" s="13" t="n">
        <v>475.72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98</v>
      </c>
      <c r="H5" s="13" t="n">
        <v>495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109</v>
      </c>
      <c r="H6" s="13" t="n">
        <v>495.06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110</v>
      </c>
      <c r="H7" s="13" t="n">
        <v>519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111</v>
      </c>
      <c r="H8" s="13" t="n">
        <v>522.72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99</v>
      </c>
      <c r="H9" s="13" t="n">
        <v>530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34</v>
      </c>
      <c r="H10" s="13" t="n">
        <v>631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101</v>
      </c>
      <c r="H11" s="13" t="n">
        <v>780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102</v>
      </c>
      <c r="H12" s="13" t="n">
        <v>599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89</v>
      </c>
      <c r="H13" s="13" t="n">
        <v>748</v>
      </c>
      <c r="I13" s="14" t="str">
        <f aca="false">IF(H13="","",(IF($C$20&lt;25%,"N/A",IF(H13&lt;=($D$20+$A$20),H13,"Descartado"))))</f>
        <v>N/A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103</v>
      </c>
      <c r="H14" s="13" t="n">
        <v>589</v>
      </c>
      <c r="I14" s="14" t="str">
        <f aca="false">IF(H14="","",(IF($C$20&lt;25%,"N/A",IF(H14&lt;=($D$20+$A$20),H14,"Descartado"))))</f>
        <v>N/A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90</v>
      </c>
      <c r="H15" s="13" t="n">
        <v>499</v>
      </c>
      <c r="I15" s="14" t="str">
        <f aca="false">IF(H15="","",(IF($C$20&lt;25%,"N/A",IF(H15&lt;=($D$20+$A$20),H15,"Descartado"))))</f>
        <v>N/A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104</v>
      </c>
      <c r="H16" s="13" t="n">
        <v>599.9</v>
      </c>
      <c r="I16" s="14" t="str">
        <f aca="false">IF(H16="","",(IF($C$20&lt;25%,"N/A",IF(H16&lt;=($D$20+$A$20),H16,"Descartado"))))</f>
        <v>N/A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 t="s">
        <v>105</v>
      </c>
      <c r="H17" s="13" t="n">
        <v>499.99</v>
      </c>
      <c r="I17" s="14" t="str">
        <f aca="false">IF(H17="","",(IF($C$20&lt;25%,"N/A",IF(H17&lt;=($D$20+$A$20),H17,"Descartado"))))</f>
        <v>N/A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102.173885942404</v>
      </c>
      <c r="B20" s="25" t="n">
        <f aca="false">COUNT(H3:H17)</f>
        <v>15</v>
      </c>
      <c r="C20" s="26" t="n">
        <f aca="false">IF(B20&lt;2,"N/A",(A20/D20))</f>
        <v>0.182881179083936</v>
      </c>
      <c r="D20" s="27" t="n">
        <f aca="false">ROUND(AVERAGE(H3:H17),2)</f>
        <v>558.69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522.72</v>
      </c>
      <c r="G20" s="29" t="str">
        <f aca="false">INDEX(G3:G17,MATCH(H20,H3:H17,0))</f>
        <v>MAGITECH - DISTRIBUIDOR DE ELETRONICOS EIRELI</v>
      </c>
      <c r="H20" s="30" t="n">
        <f aca="false">MIN(H3:H17)</f>
        <v>396.9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558.69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27934.5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4" activeCellId="0" sqref="G14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113</v>
      </c>
      <c r="C3" s="9" t="s">
        <v>11</v>
      </c>
      <c r="D3" s="10" t="n">
        <v>40</v>
      </c>
      <c r="E3" s="11" t="n">
        <f aca="false">IF(C20&lt;=25%,D20,MIN(E20:F20))</f>
        <v>720.88</v>
      </c>
      <c r="F3" s="11" t="n">
        <f aca="false">MIN(H3:H17)</f>
        <v>581</v>
      </c>
      <c r="G3" s="12" t="s">
        <v>114</v>
      </c>
      <c r="H3" s="13" t="n">
        <v>581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115</v>
      </c>
      <c r="H4" s="13" t="n">
        <v>600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116</v>
      </c>
      <c r="H5" s="13" t="n">
        <v>750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103</v>
      </c>
      <c r="H6" s="13" t="n">
        <v>729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90</v>
      </c>
      <c r="H7" s="13" t="n">
        <v>699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117</v>
      </c>
      <c r="H8" s="13" t="n">
        <v>839.88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118</v>
      </c>
      <c r="H9" s="13" t="n">
        <v>699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15</v>
      </c>
      <c r="H10" s="13" t="n">
        <v>762.9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13</v>
      </c>
      <c r="H11" s="13" t="n">
        <v>819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105</v>
      </c>
      <c r="H12" s="13" t="n">
        <v>599.99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94</v>
      </c>
      <c r="H13" s="13" t="n">
        <v>849.9</v>
      </c>
      <c r="I13" s="14" t="str">
        <f aca="false">IF(H13="","",(IF($C$20&lt;25%,"N/A",IF(H13&lt;=($D$20+$A$20),H13,"Descartado"))))</f>
        <v>N/A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96.3662460049735</v>
      </c>
      <c r="B20" s="25" t="n">
        <f aca="false">COUNT(H3:H17)</f>
        <v>11</v>
      </c>
      <c r="C20" s="26" t="n">
        <f aca="false">IF(B20&lt;2,"N/A",(A20/D20))</f>
        <v>0.133678623356139</v>
      </c>
      <c r="D20" s="27" t="n">
        <f aca="false">ROUND(AVERAGE(H3:H17),2)</f>
        <v>720.88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729</v>
      </c>
      <c r="G20" s="29" t="str">
        <f aca="false">INDEX(G3:G17,MATCH(H20,H3:H17,0))</f>
        <v>DT OFFICE - DISTRIBUIDOR DE ELETRONICOS EIRELI</v>
      </c>
      <c r="H20" s="30" t="n">
        <f aca="false">MIN(H3:H17)</f>
        <v>581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720.88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28835.2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120</v>
      </c>
      <c r="C3" s="9" t="s">
        <v>11</v>
      </c>
      <c r="D3" s="10" t="n">
        <v>40</v>
      </c>
      <c r="E3" s="11" t="n">
        <f aca="false">IF(C20&lt;=25%,D20,MIN(E20:F20))</f>
        <v>767.11</v>
      </c>
      <c r="F3" s="11" t="n">
        <f aca="false">MIN(H3:H17)</f>
        <v>600</v>
      </c>
      <c r="G3" s="12" t="s">
        <v>115</v>
      </c>
      <c r="H3" s="13" t="n">
        <v>600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116</v>
      </c>
      <c r="H4" s="13" t="n">
        <v>750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103</v>
      </c>
      <c r="H5" s="13" t="n">
        <v>729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117</v>
      </c>
      <c r="H6" s="13" t="n">
        <v>839.88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762.9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13</v>
      </c>
      <c r="H8" s="13" t="n">
        <v>819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94</v>
      </c>
      <c r="H9" s="13" t="n">
        <v>869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89.4969436030395</v>
      </c>
      <c r="B20" s="25" t="n">
        <f aca="false">COUNT(H3:H17)</f>
        <v>7</v>
      </c>
      <c r="C20" s="26" t="n">
        <f aca="false">IF(B20&lt;2,"N/A",(A20/D20))</f>
        <v>0.116667679476267</v>
      </c>
      <c r="D20" s="27" t="n">
        <f aca="false">ROUND(AVERAGE(H3:H17),2)</f>
        <v>767.11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762.9</v>
      </c>
      <c r="G20" s="29" t="str">
        <f aca="false">INDEX(G3:G17,MATCH(H20,H3:H17,0))</f>
        <v>EXCELLENCE COMERCIAL LTDA</v>
      </c>
      <c r="H20" s="30" t="n">
        <f aca="false">MIN(H3:H17)</f>
        <v>600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767.11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30684.4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122</v>
      </c>
      <c r="C3" s="9" t="s">
        <v>11</v>
      </c>
      <c r="D3" s="10" t="n">
        <v>200</v>
      </c>
      <c r="E3" s="11" t="n">
        <f aca="false">IF(C20&lt;=25%,D20,MIN(E20:F20))</f>
        <v>294.9</v>
      </c>
      <c r="F3" s="11" t="n">
        <f aca="false">MIN(H3:H17)</f>
        <v>190</v>
      </c>
      <c r="G3" s="12" t="s">
        <v>97</v>
      </c>
      <c r="H3" s="13" t="n">
        <v>190</v>
      </c>
      <c r="I3" s="14" t="n">
        <f aca="false">IF(H3="","",(IF($C$20&lt;25%,"N/A",IF(H3&lt;=($D$20+$A$20),H3,"Descartado"))))</f>
        <v>190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123</v>
      </c>
      <c r="H4" s="13" t="n">
        <v>262.8</v>
      </c>
      <c r="I4" s="14" t="n">
        <f aca="false">IF(H4="","",(IF($C$20&lt;25%,"N/A",IF(H4&lt;=($D$20+$A$20),H4,"Descartado"))))</f>
        <v>262.8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124</v>
      </c>
      <c r="H5" s="13" t="n">
        <v>325.9</v>
      </c>
      <c r="I5" s="14" t="n">
        <f aca="false">IF(H5="","",(IF($C$20&lt;25%,"N/A",IF(H5&lt;=($D$20+$A$20),H5,"Descartado"))))</f>
        <v>325.9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89</v>
      </c>
      <c r="H6" s="13" t="n">
        <v>233</v>
      </c>
      <c r="I6" s="14" t="n">
        <f aca="false">IF(H6="","",(IF($C$20&lt;25%,"N/A",IF(H6&lt;=($D$20+$A$20),H6,"Descartado"))))</f>
        <v>233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125</v>
      </c>
      <c r="H7" s="13" t="n">
        <v>294.9</v>
      </c>
      <c r="I7" s="14" t="n">
        <f aca="false">IF(H7="","",(IF($C$20&lt;25%,"N/A",IF(H7&lt;=($D$20+$A$20),H7,"Descartado"))))</f>
        <v>294.9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126</v>
      </c>
      <c r="H8" s="13" t="n">
        <v>319.9</v>
      </c>
      <c r="I8" s="14" t="n">
        <f aca="false">IF(H8="","",(IF($C$20&lt;25%,"N/A",IF(H8&lt;=($D$20+$A$20),H8,"Descartado"))))</f>
        <v>319.9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127</v>
      </c>
      <c r="H9" s="13" t="n">
        <v>279.9</v>
      </c>
      <c r="I9" s="14" t="n">
        <f aca="false">IF(H9="","",(IF($C$20&lt;25%,"N/A",IF(H9&lt;=($D$20+$A$20),H9,"Descartado"))))</f>
        <v>279.9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13</v>
      </c>
      <c r="H10" s="13" t="n">
        <v>502.15</v>
      </c>
      <c r="I10" s="14" t="n">
        <f aca="false">IF(H10="","",(IF($C$20&lt;25%,"N/A",IF(H10&lt;=($D$20+$A$20),H10,"Descartado"))))</f>
        <v>502.15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128</v>
      </c>
      <c r="H11" s="13" t="n">
        <v>729.9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167.25298577305</v>
      </c>
      <c r="B20" s="25" t="n">
        <f aca="false">COUNT(H3:H17)</f>
        <v>9</v>
      </c>
      <c r="C20" s="26" t="n">
        <f aca="false">IF(B20&lt;2,"N/A",(A20/D20))</f>
        <v>0.479619711439119</v>
      </c>
      <c r="D20" s="27" t="n">
        <f aca="false">ROUND(AVERAGE(H3:H17),2)</f>
        <v>348.72</v>
      </c>
      <c r="E20" s="28" t="n">
        <f aca="false">IFERROR(ROUND(IF(B20&lt;2,"N/A",(IF(C20&lt;=25%,"N/A",AVERAGE(I3:I17)))),2),"N/A")</f>
        <v>301.07</v>
      </c>
      <c r="F20" s="28" t="n">
        <f aca="false">ROUND(MEDIAN(H3:H17),2)</f>
        <v>294.9</v>
      </c>
      <c r="G20" s="29" t="str">
        <f aca="false">INDEX(G3:G17,MATCH(H20,H3:H17,0))</f>
        <v>MAGITECH - DISTRIBUIDOR DE ELETRONICOS EIRELI</v>
      </c>
      <c r="H20" s="30" t="n">
        <f aca="false">MIN(H3:H17)</f>
        <v>190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294.9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58980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9" activeCellId="0" sqref="G9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</v>
      </c>
      <c r="C3" s="9" t="s">
        <v>11</v>
      </c>
      <c r="D3" s="10" t="n">
        <v>40</v>
      </c>
      <c r="E3" s="11" t="n">
        <f aca="false">IF(C20&lt;=25%,D20,MIN(E20:F20))</f>
        <v>115.55</v>
      </c>
      <c r="F3" s="11" t="n">
        <f aca="false">MIN(H3:H17)</f>
        <v>59.85</v>
      </c>
      <c r="G3" s="12" t="s">
        <v>34</v>
      </c>
      <c r="H3" s="13" t="n">
        <v>59.85</v>
      </c>
      <c r="I3" s="14" t="n">
        <f aca="false">IF(H3="","",(IF($C$20&lt;25%,"N/A",IF(H3&lt;=($D$20+$A$20),H3,"Descartado"))))</f>
        <v>59.85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35</v>
      </c>
      <c r="H4" s="13" t="n">
        <v>102</v>
      </c>
      <c r="I4" s="14" t="n">
        <f aca="false">IF(H4="","",(IF($C$20&lt;25%,"N/A",IF(H4&lt;=($D$20+$A$20),H4,"Descartado"))))</f>
        <v>102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36</v>
      </c>
      <c r="H5" s="13" t="n">
        <v>115.9</v>
      </c>
      <c r="I5" s="14" t="n">
        <f aca="false">IF(H5="","",(IF($C$20&lt;25%,"N/A",IF(H5&lt;=($D$20+$A$20),H5,"Descartado"))))</f>
        <v>115.9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37</v>
      </c>
      <c r="H6" s="13" t="n">
        <v>150</v>
      </c>
      <c r="I6" s="14" t="n">
        <f aca="false">IF(H6="","",(IF($C$20&lt;25%,"N/A",IF(H6&lt;=($D$20+$A$20),H6,"Descartado"))))</f>
        <v>150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38</v>
      </c>
      <c r="H7" s="13" t="n">
        <v>150</v>
      </c>
      <c r="I7" s="14" t="n">
        <f aca="false">IF(H7="","",(IF($C$20&lt;25%,"N/A",IF(H7&lt;=($D$20+$A$20),H7,"Descartado"))))</f>
        <v>150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39</v>
      </c>
      <c r="H8" s="13" t="n">
        <v>640</v>
      </c>
      <c r="I8" s="14" t="str">
        <f aca="false">IF(H8="","",(IF($C$20&lt;25%,"N/A",IF(H8&lt;=($D$20+$A$20),H8,"Descartado"))))</f>
        <v>Descartado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216.73316409047</v>
      </c>
      <c r="B20" s="25" t="n">
        <f aca="false">COUNT(H3:H17)</f>
        <v>6</v>
      </c>
      <c r="C20" s="26" t="n">
        <f aca="false">IF(B20&lt;2,"N/A",(A20/D20))</f>
        <v>1.0678614706862</v>
      </c>
      <c r="D20" s="27" t="n">
        <f aca="false">ROUND(AVERAGE(H3:H17),2)</f>
        <v>202.96</v>
      </c>
      <c r="E20" s="28" t="n">
        <f aca="false">IFERROR(ROUND(IF(B20&lt;2,"N/A",(IF(C20&lt;=25%,"N/A",AVERAGE(I3:I17)))),2),"N/A")</f>
        <v>115.55</v>
      </c>
      <c r="F20" s="28" t="n">
        <f aca="false">ROUND(MEDIAN(H3:H17),2)</f>
        <v>132.95</v>
      </c>
      <c r="G20" s="29" t="str">
        <f aca="false">INDEX(G3:G17,MATCH(H20,H3:H17,0))</f>
        <v>LIBERTY PRO INDUSTRIA E COMERCIO DE EQUIPAMENTOS DE INFORMATICA - EIRELI</v>
      </c>
      <c r="H20" s="30" t="n">
        <f aca="false">MIN(H3:H17)</f>
        <v>59.85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115.55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4622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9" activeCellId="0" sqref="G9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130</v>
      </c>
      <c r="C3" s="9" t="s">
        <v>11</v>
      </c>
      <c r="D3" s="10" t="n">
        <v>20</v>
      </c>
      <c r="E3" s="11" t="n">
        <f aca="false">IF(C20&lt;=25%,D20,MIN(E20:F20))</f>
        <v>2073.21</v>
      </c>
      <c r="F3" s="11" t="n">
        <f aca="false">MIN(H3:H17)</f>
        <v>1699</v>
      </c>
      <c r="G3" s="12" t="s">
        <v>131</v>
      </c>
      <c r="H3" s="13" t="n">
        <v>1750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64</v>
      </c>
      <c r="H4" s="13" t="n">
        <v>2799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1699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132</v>
      </c>
      <c r="H6" s="13" t="n">
        <v>1813.58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133</v>
      </c>
      <c r="H7" s="13" t="n">
        <v>2379.15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134</v>
      </c>
      <c r="H8" s="13" t="n">
        <v>1998.5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433.095268214743</v>
      </c>
      <c r="B20" s="25" t="n">
        <f aca="false">COUNT(H3:H17)</f>
        <v>6</v>
      </c>
      <c r="C20" s="26" t="n">
        <f aca="false">IF(B20&lt;2,"N/A",(A20/D20))</f>
        <v>0.208900819605705</v>
      </c>
      <c r="D20" s="27" t="n">
        <f aca="false">ROUND(AVERAGE(H3:H17),2)</f>
        <v>2073.21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1906.04</v>
      </c>
      <c r="G20" s="29" t="str">
        <f aca="false">INDEX(G3:G17,MATCH(H20,H3:H17,0))</f>
        <v>MAGAZINE LUIZA</v>
      </c>
      <c r="H20" s="30" t="n">
        <f aca="false">MIN(H3:H17)</f>
        <v>1699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2073.21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41464.2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G11" activeCellId="0" sqref="G1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136</v>
      </c>
      <c r="C3" s="9" t="s">
        <v>11</v>
      </c>
      <c r="D3" s="10" t="n">
        <v>10</v>
      </c>
      <c r="E3" s="11" t="n">
        <f aca="false">IF(C20&lt;=25%,D20,MIN(E20:F20))</f>
        <v>2000.88</v>
      </c>
      <c r="F3" s="11" t="n">
        <f aca="false">MIN(H3:H17)</f>
        <v>1699</v>
      </c>
      <c r="G3" s="12" t="s">
        <v>137</v>
      </c>
      <c r="H3" s="13" t="n">
        <v>1848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1970.24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1699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132</v>
      </c>
      <c r="H6" s="13" t="n">
        <v>1813.58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133</v>
      </c>
      <c r="H7" s="13" t="n">
        <v>2379.15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64</v>
      </c>
      <c r="H8" s="13" t="n">
        <v>2099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138</v>
      </c>
      <c r="H9" s="13" t="n">
        <v>1899.05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139</v>
      </c>
      <c r="H10" s="13" t="n">
        <v>2299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239.786970618863</v>
      </c>
      <c r="B20" s="25" t="n">
        <f aca="false">COUNT(H3:H17)</f>
        <v>8</v>
      </c>
      <c r="C20" s="26" t="n">
        <f aca="false">IF(B20&lt;2,"N/A",(A20/D20))</f>
        <v>0.119840755377066</v>
      </c>
      <c r="D20" s="27" t="n">
        <f aca="false">ROUND(AVERAGE(H3:H17),2)</f>
        <v>2000.88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1934.65</v>
      </c>
      <c r="G20" s="29" t="str">
        <f aca="false">INDEX(G3:G17,MATCH(H20,H3:H17,0))</f>
        <v>MAGAZINE LUIZA</v>
      </c>
      <c r="H20" s="30" t="n">
        <f aca="false">MIN(H3:H17)</f>
        <v>1699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2000.88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20008.8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141</v>
      </c>
      <c r="C3" s="9" t="s">
        <v>11</v>
      </c>
      <c r="D3" s="10" t="n">
        <v>3</v>
      </c>
      <c r="E3" s="11" t="n">
        <f aca="false">IF(C20&lt;=25%,D20,MIN(E20:F20))</f>
        <v>2482.02</v>
      </c>
      <c r="F3" s="11" t="n">
        <f aca="false">MIN(H3:H17)</f>
        <v>2269.99</v>
      </c>
      <c r="G3" s="12" t="s">
        <v>142</v>
      </c>
      <c r="H3" s="13" t="n">
        <v>2269.99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143</v>
      </c>
      <c r="H4" s="13" t="n">
        <v>2372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44</v>
      </c>
      <c r="H5" s="13" t="n">
        <v>2804.06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283.52326435997</v>
      </c>
      <c r="B20" s="25" t="n">
        <f aca="false">COUNT(H3:H17)</f>
        <v>3</v>
      </c>
      <c r="C20" s="26" t="n">
        <f aca="false">IF(B20&lt;2,"N/A",(A20/D20))</f>
        <v>0.114230854046289</v>
      </c>
      <c r="D20" s="27" t="n">
        <f aca="false">ROUND(AVERAGE(H3:H17),2)</f>
        <v>2482.02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2372</v>
      </c>
      <c r="G20" s="29" t="str">
        <f aca="false">INDEX(G3:G17,MATCH(H20,H3:H17,0))</f>
        <v>STS COMERCIO VAREJISTA LTDA</v>
      </c>
      <c r="H20" s="30" t="n">
        <f aca="false">MIN(H3:H17)</f>
        <v>2269.99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2482.02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7446.06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145</v>
      </c>
      <c r="C3" s="9" t="s">
        <v>11</v>
      </c>
      <c r="D3" s="10" t="n">
        <v>3</v>
      </c>
      <c r="E3" s="11" t="n">
        <f aca="false">IF(C20&lt;=25%,D20,MIN(E20:F20))</f>
        <v>2723.64</v>
      </c>
      <c r="F3" s="11" t="n">
        <f aca="false">MIN(H3:H17)</f>
        <v>2269.99</v>
      </c>
      <c r="G3" s="12" t="s">
        <v>142</v>
      </c>
      <c r="H3" s="13" t="n">
        <v>2269.99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143</v>
      </c>
      <c r="H4" s="13" t="n">
        <v>2372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2839.55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2804.06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125</v>
      </c>
      <c r="H7" s="13" t="n">
        <v>3211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146</v>
      </c>
      <c r="H8" s="13" t="n">
        <v>2999.9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147</v>
      </c>
      <c r="H9" s="13" t="n">
        <v>2569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338.404197014669</v>
      </c>
      <c r="B20" s="25" t="n">
        <f aca="false">COUNT(H3:H17)</f>
        <v>7</v>
      </c>
      <c r="C20" s="26" t="n">
        <f aca="false">IF(B20&lt;2,"N/A",(A20/D20))</f>
        <v>0.124247035957274</v>
      </c>
      <c r="D20" s="27" t="n">
        <f aca="false">ROUND(AVERAGE(H3:H17),2)</f>
        <v>2723.64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2804.06</v>
      </c>
      <c r="G20" s="29" t="str">
        <f aca="false">INDEX(G3:G17,MATCH(H20,H3:H17,0))</f>
        <v>STS COMERCIO VAREJISTA LTDA</v>
      </c>
      <c r="H20" s="30" t="n">
        <f aca="false">MIN(H3:H17)</f>
        <v>2269.99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2723.64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8170.92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149</v>
      </c>
      <c r="C3" s="9" t="s">
        <v>11</v>
      </c>
      <c r="D3" s="10" t="n">
        <v>40</v>
      </c>
      <c r="E3" s="11" t="n">
        <f aca="false">IF(C20&lt;=25%,D20,MIN(E20:F20))</f>
        <v>649.66</v>
      </c>
      <c r="F3" s="11" t="n">
        <f aca="false">MIN(H3:H17)</f>
        <v>559</v>
      </c>
      <c r="G3" s="12" t="s">
        <v>150</v>
      </c>
      <c r="H3" s="13" t="n">
        <v>559</v>
      </c>
      <c r="I3" s="14" t="n">
        <f aca="false">IF(H3="","",(IF($C$20&lt;25%,"N/A",IF(H3&lt;=($D$20+$A$20),H3,"Descartado"))))</f>
        <v>559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151</v>
      </c>
      <c r="H4" s="13" t="n">
        <v>560</v>
      </c>
      <c r="I4" s="14" t="n">
        <f aca="false">IF(H4="","",(IF($C$20&lt;25%,"N/A",IF(H4&lt;=($D$20+$A$20),H4,"Descartado"))))</f>
        <v>560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152</v>
      </c>
      <c r="H5" s="13" t="n">
        <v>1854.43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153</v>
      </c>
      <c r="H6" s="13" t="n">
        <v>829.99</v>
      </c>
      <c r="I6" s="14" t="n">
        <f aca="false">IF(H6="","",(IF($C$20&lt;25%,"N/A",IF(H6&lt;=($D$20+$A$20),H6,"Descartado"))))</f>
        <v>829.99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615.73102918401</v>
      </c>
      <c r="B20" s="25" t="n">
        <f aca="false">COUNT(H3:H17)</f>
        <v>4</v>
      </c>
      <c r="C20" s="26" t="n">
        <f aca="false">IF(B20&lt;2,"N/A",(A20/D20))</f>
        <v>0.647551720741234</v>
      </c>
      <c r="D20" s="27" t="n">
        <f aca="false">ROUND(AVERAGE(H3:H17),2)</f>
        <v>950.86</v>
      </c>
      <c r="E20" s="28" t="n">
        <f aca="false">IFERROR(ROUND(IF(B20&lt;2,"N/A",(IF(C20&lt;=25%,"N/A",AVERAGE(I3:I17)))),2),"N/A")</f>
        <v>649.66</v>
      </c>
      <c r="F20" s="28" t="n">
        <f aca="false">ROUND(MEDIAN(H3:H17),2)</f>
        <v>695</v>
      </c>
      <c r="G20" s="29" t="str">
        <f aca="false">INDEX(G3:G17,MATCH(H20,H3:H17,0))</f>
        <v>H. S. NEVES JUNIOR</v>
      </c>
      <c r="H20" s="30" t="n">
        <f aca="false">MIN(H3:H17)</f>
        <v>559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649.66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25986.4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155</v>
      </c>
      <c r="C3" s="9" t="s">
        <v>11</v>
      </c>
      <c r="D3" s="10" t="n">
        <v>40</v>
      </c>
      <c r="E3" s="11" t="n">
        <f aca="false">IF(C20&lt;=25%,D20,MIN(E20:F20))</f>
        <v>684.97</v>
      </c>
      <c r="F3" s="11" t="n">
        <f aca="false">MIN(H3:H17)</f>
        <v>559</v>
      </c>
      <c r="G3" s="12" t="s">
        <v>150</v>
      </c>
      <c r="H3" s="13" t="n">
        <v>559</v>
      </c>
      <c r="I3" s="14" t="n">
        <f aca="false">IF(H3="","",(IF($C$20&lt;25%,"N/A",IF(H3&lt;=($D$20+$A$20),H3,"Descartado"))))</f>
        <v>559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151</v>
      </c>
      <c r="H4" s="13" t="n">
        <v>560</v>
      </c>
      <c r="I4" s="14" t="n">
        <f aca="false">IF(H4="","",(IF($C$20&lt;25%,"N/A",IF(H4&lt;=($D$20+$A$20),H4,"Descartado"))))</f>
        <v>560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89</v>
      </c>
      <c r="H5" s="13" t="n">
        <v>689</v>
      </c>
      <c r="I5" s="14" t="n">
        <f aca="false">IF(H5="","",(IF($C$20&lt;25%,"N/A",IF(H5&lt;=($D$20+$A$20),H5,"Descartado"))))</f>
        <v>689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103</v>
      </c>
      <c r="H6" s="13" t="n">
        <v>799</v>
      </c>
      <c r="I6" s="14" t="n">
        <f aca="false">IF(H6="","",(IF($C$20&lt;25%,"N/A",IF(H6&lt;=($D$20+$A$20),H6,"Descartado"))))</f>
        <v>799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126</v>
      </c>
      <c r="H7" s="13" t="n">
        <v>671.92</v>
      </c>
      <c r="I7" s="14" t="n">
        <f aca="false">IF(H7="","",(IF($C$20&lt;25%,"N/A",IF(H7&lt;=($D$20+$A$20),H7,"Descartado"))))</f>
        <v>671.92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156</v>
      </c>
      <c r="H8" s="13" t="n">
        <v>830.9</v>
      </c>
      <c r="I8" s="14" t="n">
        <f aca="false">IF(H8="","",(IF($C$20&lt;25%,"N/A",IF(H8&lt;=($D$20+$A$20),H8,"Descartado"))))</f>
        <v>830.9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13</v>
      </c>
      <c r="H9" s="13" t="n">
        <v>1537.06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338.699910919892</v>
      </c>
      <c r="B20" s="25" t="n">
        <f aca="false">COUNT(H3:H17)</f>
        <v>7</v>
      </c>
      <c r="C20" s="26" t="n">
        <f aca="false">IF(B20&lt;2,"N/A",(A20/D20))</f>
        <v>0.419858573100152</v>
      </c>
      <c r="D20" s="27" t="n">
        <f aca="false">ROUND(AVERAGE(H3:H17),2)</f>
        <v>806.7</v>
      </c>
      <c r="E20" s="28" t="n">
        <f aca="false">IFERROR(ROUND(IF(B20&lt;2,"N/A",(IF(C20&lt;=25%,"N/A",AVERAGE(I3:I17)))),2),"N/A")</f>
        <v>684.97</v>
      </c>
      <c r="F20" s="28" t="n">
        <f aca="false">ROUND(MEDIAN(H3:H17),2)</f>
        <v>689</v>
      </c>
      <c r="G20" s="29" t="str">
        <f aca="false">INDEX(G3:G17,MATCH(H20,H3:H17,0))</f>
        <v>H. S. NEVES JUNIOR</v>
      </c>
      <c r="H20" s="30" t="n">
        <f aca="false">MIN(H3:H17)</f>
        <v>559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684.97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27398.8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9" activeCellId="0" sqref="G9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158</v>
      </c>
      <c r="C3" s="9" t="s">
        <v>11</v>
      </c>
      <c r="D3" s="10" t="n">
        <v>5</v>
      </c>
      <c r="E3" s="11" t="n">
        <f aca="false">IF(C20&lt;=25%,D20,MIN(E20:F20))</f>
        <v>2867.45</v>
      </c>
      <c r="F3" s="11" t="n">
        <f aca="false">MIN(H3:H17)</f>
        <v>2130</v>
      </c>
      <c r="G3" s="12" t="s">
        <v>159</v>
      </c>
      <c r="H3" s="13" t="n">
        <v>2130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3276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160</v>
      </c>
      <c r="H5" s="13" t="n">
        <v>2775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161</v>
      </c>
      <c r="H6" s="13" t="n">
        <v>2340.8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43</v>
      </c>
      <c r="H7" s="13" t="n">
        <v>2736.02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162</v>
      </c>
      <c r="H8" s="13" t="n">
        <v>3946.85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660.156198902957</v>
      </c>
      <c r="B20" s="25" t="n">
        <f aca="false">COUNT(H3:H17)</f>
        <v>6</v>
      </c>
      <c r="C20" s="26" t="n">
        <f aca="false">IF(B20&lt;2,"N/A",(A20/D20))</f>
        <v>0.230224136045252</v>
      </c>
      <c r="D20" s="27" t="n">
        <f aca="false">ROUND(AVERAGE(H3:H17),2)</f>
        <v>2867.45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2755.51</v>
      </c>
      <c r="G20" s="29" t="str">
        <f aca="false">INDEX(G3:G17,MATCH(H20,H3:H17,0))</f>
        <v>COMAQ</v>
      </c>
      <c r="H20" s="30" t="n">
        <f aca="false">MIN(H3:H17)</f>
        <v>2130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2867.45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14337.25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164</v>
      </c>
      <c r="C3" s="9" t="s">
        <v>11</v>
      </c>
      <c r="D3" s="10" t="n">
        <v>4</v>
      </c>
      <c r="E3" s="11" t="n">
        <f aca="false">IF(C20&lt;=25%,D20,MIN(E20:F20))</f>
        <v>429.37</v>
      </c>
      <c r="F3" s="11" t="n">
        <f aca="false">MIN(H3:H17)</f>
        <v>299</v>
      </c>
      <c r="G3" s="42" t="s">
        <v>165</v>
      </c>
      <c r="H3" s="13" t="n">
        <v>299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330.79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166</v>
      </c>
      <c r="H5" s="13" t="n">
        <v>430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43</v>
      </c>
      <c r="H6" s="13" t="n">
        <v>334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167</v>
      </c>
      <c r="H7" s="13" t="n">
        <v>574.99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168</v>
      </c>
      <c r="H8" s="13" t="n">
        <v>478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15</v>
      </c>
      <c r="H9" s="13" t="n">
        <v>431.91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169</v>
      </c>
      <c r="H10" s="13" t="n">
        <v>556.23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103.840646734724</v>
      </c>
      <c r="B20" s="25" t="n">
        <f aca="false">COUNT(H3:H17)</f>
        <v>8</v>
      </c>
      <c r="C20" s="26" t="n">
        <f aca="false">IF(B20&lt;2,"N/A",(A20/D20))</f>
        <v>0.24184420601049</v>
      </c>
      <c r="D20" s="27" t="n">
        <f aca="false">ROUND(AVERAGE(H3:H17),2)</f>
        <v>429.37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430.96</v>
      </c>
      <c r="G20" s="29" t="str">
        <f aca="false">INDEX(G3:G17,MATCH(H20,H3:H17,0))</f>
        <v>CHEFSTOCK COMERCIO DE EQUIPAMENTOS</v>
      </c>
      <c r="H20" s="30" t="n">
        <f aca="false">MIN(H3:H17)</f>
        <v>299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429.37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1717.48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171</v>
      </c>
      <c r="C3" s="9" t="s">
        <v>11</v>
      </c>
      <c r="D3" s="10" t="n">
        <v>4</v>
      </c>
      <c r="E3" s="11" t="n">
        <f aca="false">IF(C20&lt;=25%,D20,MIN(E20:F20))</f>
        <v>444.21</v>
      </c>
      <c r="F3" s="11" t="n">
        <f aca="false">MIN(H3:H17)</f>
        <v>299</v>
      </c>
      <c r="G3" s="42" t="s">
        <v>165</v>
      </c>
      <c r="H3" s="13" t="n">
        <v>299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97</v>
      </c>
      <c r="H4" s="13" t="n">
        <v>330.79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166</v>
      </c>
      <c r="H5" s="13" t="n">
        <v>430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43</v>
      </c>
      <c r="H6" s="13" t="n">
        <v>503.97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172</v>
      </c>
      <c r="H7" s="13" t="n">
        <v>539.6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15</v>
      </c>
      <c r="H8" s="13" t="n">
        <v>449.91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169</v>
      </c>
      <c r="H9" s="13" t="n">
        <v>556.23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99.5016286059586</v>
      </c>
      <c r="B20" s="25" t="n">
        <f aca="false">COUNT(H3:H17)</f>
        <v>7</v>
      </c>
      <c r="C20" s="26" t="n">
        <f aca="false">IF(B20&lt;2,"N/A",(A20/D20))</f>
        <v>0.223996822687374</v>
      </c>
      <c r="D20" s="27" t="n">
        <f aca="false">ROUND(AVERAGE(H3:H17),2)</f>
        <v>444.21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449.91</v>
      </c>
      <c r="G20" s="29" t="str">
        <f aca="false">INDEX(G3:G17,MATCH(H20,H3:H17,0))</f>
        <v>CHEFSTOCK COMERCIO DE EQUIPAMENTOS</v>
      </c>
      <c r="H20" s="30" t="n">
        <f aca="false">MIN(H3:H17)</f>
        <v>299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444.21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1776.84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174</v>
      </c>
      <c r="C3" s="9" t="s">
        <v>11</v>
      </c>
      <c r="D3" s="10" t="n">
        <v>4</v>
      </c>
      <c r="E3" s="11" t="n">
        <f aca="false">IF(C20&lt;=25%,D20,MIN(E20:F20))</f>
        <v>634.28</v>
      </c>
      <c r="F3" s="11" t="n">
        <f aca="false">MIN(H3:H17)</f>
        <v>500</v>
      </c>
      <c r="G3" s="12" t="s">
        <v>175</v>
      </c>
      <c r="H3" s="13" t="n">
        <v>500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43</v>
      </c>
      <c r="H4" s="13" t="n">
        <v>764.15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176</v>
      </c>
      <c r="H5" s="13" t="n">
        <v>619.07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156</v>
      </c>
      <c r="H6" s="13" t="n">
        <v>653.9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108.801997224316</v>
      </c>
      <c r="B20" s="25" t="n">
        <f aca="false">COUNT(H3:H17)</f>
        <v>4</v>
      </c>
      <c r="C20" s="26" t="n">
        <f aca="false">IF(B20&lt;2,"N/A",(A20/D20))</f>
        <v>0.171536225680008</v>
      </c>
      <c r="D20" s="27" t="n">
        <f aca="false">ROUND(AVERAGE(H3:H17),2)</f>
        <v>634.28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636.49</v>
      </c>
      <c r="G20" s="29" t="str">
        <f aca="false">INDEX(G3:G17,MATCH(H20,H3:H17,0))</f>
        <v>CLEBER NASCIMENTO DA ROSA</v>
      </c>
      <c r="H20" s="30" t="n">
        <f aca="false">MIN(H3:H17)</f>
        <v>500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634.28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2537.12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41</v>
      </c>
      <c r="C3" s="9" t="s">
        <v>11</v>
      </c>
      <c r="D3" s="10" t="n">
        <v>5</v>
      </c>
      <c r="E3" s="11" t="n">
        <f aca="false">IF(C20&lt;=25%,D20,MIN(E20:F20))</f>
        <v>2895.26</v>
      </c>
      <c r="F3" s="11" t="n">
        <f aca="false">MIN(H3:H17)</f>
        <v>2399.99</v>
      </c>
      <c r="G3" s="12" t="s">
        <v>42</v>
      </c>
      <c r="H3" s="13" t="n">
        <v>3187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3495.05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2399.99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44</v>
      </c>
      <c r="H6" s="13" t="n">
        <v>2499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531.40525408267</v>
      </c>
      <c r="B20" s="25" t="n">
        <f aca="false">COUNT(H3:H17)</f>
        <v>4</v>
      </c>
      <c r="C20" s="26" t="n">
        <f aca="false">IF(B20&lt;2,"N/A",(A20/D20))</f>
        <v>0.183543189241267</v>
      </c>
      <c r="D20" s="27" t="n">
        <f aca="false">ROUND(AVERAGE(H3:H17),2)</f>
        <v>2895.26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2843</v>
      </c>
      <c r="G20" s="29" t="str">
        <f aca="false">INDEX(G3:G17,MATCH(H20,H3:H17,0))</f>
        <v>AMERICANAS</v>
      </c>
      <c r="H20" s="30" t="n">
        <f aca="false">MIN(H3:H17)</f>
        <v>2399.99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2895.26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14476.3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178</v>
      </c>
      <c r="C3" s="9" t="s">
        <v>11</v>
      </c>
      <c r="D3" s="10" t="n">
        <v>3</v>
      </c>
      <c r="E3" s="11" t="n">
        <f aca="false">IF(C20&lt;=25%,D20,MIN(E20:F20))</f>
        <v>2395.81</v>
      </c>
      <c r="F3" s="11" t="n">
        <f aca="false">MIN(H3:H17)</f>
        <v>760</v>
      </c>
      <c r="G3" s="12" t="s">
        <v>179</v>
      </c>
      <c r="H3" s="13" t="n">
        <v>4974.91</v>
      </c>
      <c r="I3" s="14" t="n">
        <f aca="false">IF(H3="","",(IF($C$20&lt;25%,"N/A",IF(H3&lt;=($D$20+$A$20),H3,"Descartado"))))</f>
        <v>4974.91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43</v>
      </c>
      <c r="H4" s="13" t="n">
        <v>760</v>
      </c>
      <c r="I4" s="14" t="n">
        <f aca="false">IF(H4="","",(IF($C$20&lt;25%,"N/A",IF(H4&lt;=($D$20+$A$20),H4,"Descartado"))))</f>
        <v>760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180</v>
      </c>
      <c r="H5" s="13" t="n">
        <v>1452.51</v>
      </c>
      <c r="I5" s="14" t="n">
        <f aca="false">IF(H5="","",(IF($C$20&lt;25%,"N/A",IF(H5&lt;=($D$20+$A$20),H5,"Descartado"))))</f>
        <v>1452.51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181</v>
      </c>
      <c r="H6" s="13" t="n">
        <v>9677.6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4081.90444392892</v>
      </c>
      <c r="B20" s="25" t="n">
        <f aca="false">COUNT(H3:H17)</f>
        <v>4</v>
      </c>
      <c r="C20" s="26" t="n">
        <f aca="false">IF(B20&lt;2,"N/A",(A20/D20))</f>
        <v>0.96813394902803</v>
      </c>
      <c r="D20" s="27" t="n">
        <f aca="false">ROUND(AVERAGE(H3:H17),2)</f>
        <v>4216.26</v>
      </c>
      <c r="E20" s="28" t="n">
        <f aca="false">IFERROR(ROUND(IF(B20&lt;2,"N/A",(IF(C20&lt;=25%,"N/A",AVERAGE(I3:I17)))),2),"N/A")</f>
        <v>2395.81</v>
      </c>
      <c r="F20" s="28" t="n">
        <f aca="false">ROUND(MEDIAN(H3:H17),2)</f>
        <v>3213.71</v>
      </c>
      <c r="G20" s="29" t="str">
        <f aca="false">INDEX(G3:G17,MATCH(H20,H3:H17,0))</f>
        <v>AMERICANAS</v>
      </c>
      <c r="H20" s="30" t="n">
        <f aca="false">MIN(H3:H17)</f>
        <v>760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2395.81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7187.43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3" activeCellId="0" sqref="B3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183</v>
      </c>
      <c r="C3" s="9" t="s">
        <v>11</v>
      </c>
      <c r="D3" s="10" t="n">
        <v>3</v>
      </c>
      <c r="E3" s="11" t="n">
        <f aca="false">IF(C20&lt;=25%,D20,MIN(E20:F20))</f>
        <v>1539.53</v>
      </c>
      <c r="F3" s="11" t="n">
        <f aca="false">MIN(H3:H17)</f>
        <v>1380</v>
      </c>
      <c r="G3" s="12" t="s">
        <v>184</v>
      </c>
      <c r="H3" s="13" t="n">
        <v>1800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185</v>
      </c>
      <c r="H4" s="13" t="n">
        <v>1495.39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186</v>
      </c>
      <c r="H5" s="13" t="n">
        <v>1511.13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187</v>
      </c>
      <c r="H6" s="13" t="n">
        <v>1511.13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78</v>
      </c>
      <c r="H7" s="13" t="n">
        <v>1380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155.608403854034</v>
      </c>
      <c r="B20" s="25" t="n">
        <f aca="false">COUNT(H3:H17)</f>
        <v>5</v>
      </c>
      <c r="C20" s="26" t="n">
        <f aca="false">IF(B20&lt;2,"N/A",(A20/D20))</f>
        <v>0.10107526573307</v>
      </c>
      <c r="D20" s="27" t="n">
        <f aca="false">ROUND(AVERAGE(H3:H17),2)</f>
        <v>1539.53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1511.13</v>
      </c>
      <c r="G20" s="29" t="str">
        <f aca="false">INDEX(G3:G17,MATCH(H20,H3:H17,0))</f>
        <v>SHOPTIME</v>
      </c>
      <c r="H20" s="30" t="n">
        <f aca="false">MIN(H3:H17)</f>
        <v>1380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1539.53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4618.59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189</v>
      </c>
      <c r="C3" s="9" t="s">
        <v>11</v>
      </c>
      <c r="D3" s="10" t="n">
        <v>3</v>
      </c>
      <c r="E3" s="11" t="n">
        <f aca="false">IF(C20&lt;=25%,D20,MIN(E20:F20))</f>
        <v>89</v>
      </c>
      <c r="F3" s="11" t="n">
        <f aca="false">MIN(H3:H17)</f>
        <v>80</v>
      </c>
      <c r="G3" s="12" t="s">
        <v>190</v>
      </c>
      <c r="H3" s="13" t="n">
        <v>80</v>
      </c>
      <c r="I3" s="14" t="n">
        <f aca="false">IF(H3="","",(IF($C$20&lt;25%,"N/A",IF(H3&lt;=($D$20+$A$20),H3,"Descartado"))))</f>
        <v>80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191</v>
      </c>
      <c r="H4" s="13" t="n">
        <v>88</v>
      </c>
      <c r="I4" s="14" t="n">
        <f aca="false">IF(H4="","",(IF($C$20&lt;25%,"N/A",IF(H4&lt;=($D$20+$A$20),H4,"Descartado"))))</f>
        <v>88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43</v>
      </c>
      <c r="H5" s="13" t="n">
        <v>99</v>
      </c>
      <c r="I5" s="14" t="n">
        <f aca="false">IF(H5="","",(IF($C$20&lt;25%,"N/A",IF(H5&lt;=($D$20+$A$20),H5,"Descartado"))))</f>
        <v>99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192</v>
      </c>
      <c r="H6" s="13" t="n">
        <v>204.51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58.277840485614</v>
      </c>
      <c r="B20" s="25" t="n">
        <f aca="false">COUNT(H3:H17)</f>
        <v>4</v>
      </c>
      <c r="C20" s="26" t="n">
        <f aca="false">IF(B20&lt;2,"N/A",(A20/D20))</f>
        <v>0.494382766250543</v>
      </c>
      <c r="D20" s="27" t="n">
        <f aca="false">ROUND(AVERAGE(H3:H17),2)</f>
        <v>117.88</v>
      </c>
      <c r="E20" s="28" t="n">
        <f aca="false">IFERROR(ROUND(IF(B20&lt;2,"N/A",(IF(C20&lt;=25%,"N/A",AVERAGE(I3:I17)))),2),"N/A")</f>
        <v>89</v>
      </c>
      <c r="F20" s="28" t="n">
        <f aca="false">ROUND(MEDIAN(H3:H17),2)</f>
        <v>93.5</v>
      </c>
      <c r="G20" s="29" t="str">
        <f aca="false">INDEX(G3:G17,MATCH(H20,H3:H17,0))</f>
        <v>RONEI CARDOSO DOS ANJOS</v>
      </c>
      <c r="H20" s="30" t="n">
        <f aca="false">MIN(H3:H17)</f>
        <v>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89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267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194</v>
      </c>
      <c r="C3" s="9" t="s">
        <v>11</v>
      </c>
      <c r="D3" s="10" t="n">
        <v>75</v>
      </c>
      <c r="E3" s="11" t="n">
        <f aca="false">IF(C20&lt;=25%,D20,MIN(E20:F20))</f>
        <v>438.27</v>
      </c>
      <c r="F3" s="11" t="n">
        <f aca="false">MIN(H3:H17)</f>
        <v>401.08</v>
      </c>
      <c r="G3" s="12" t="s">
        <v>43</v>
      </c>
      <c r="H3" s="13" t="n">
        <v>499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401.08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195</v>
      </c>
      <c r="H5" s="13" t="n">
        <v>414.72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53.0369280156132</v>
      </c>
      <c r="B20" s="25" t="n">
        <f aca="false">COUNT(H3:H17)</f>
        <v>3</v>
      </c>
      <c r="C20" s="26" t="n">
        <f aca="false">IF(B20&lt;2,"N/A",(A20/D20))</f>
        <v>0.121014278904815</v>
      </c>
      <c r="D20" s="27" t="n">
        <f aca="false">ROUND(AVERAGE(H3:H17),2)</f>
        <v>438.27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414.72</v>
      </c>
      <c r="G20" s="29" t="str">
        <f aca="false">INDEX(G3:G17,MATCH(H20,H3:H17,0))</f>
        <v>MAGAZINE LUIZA</v>
      </c>
      <c r="H20" s="30" t="n">
        <f aca="false">MIN(H3:H17)</f>
        <v>401.08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438.27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32870.25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197</v>
      </c>
      <c r="C3" s="9" t="s">
        <v>11</v>
      </c>
      <c r="D3" s="10" t="n">
        <v>6</v>
      </c>
      <c r="E3" s="11" t="n">
        <f aca="false">IF(C20&lt;=25%,D20,MIN(E20:F20))</f>
        <v>1255.81</v>
      </c>
      <c r="F3" s="11" t="n">
        <f aca="false">MIN(H3:H17)</f>
        <v>880</v>
      </c>
      <c r="G3" s="12" t="s">
        <v>198</v>
      </c>
      <c r="H3" s="13" t="n">
        <v>880</v>
      </c>
      <c r="I3" s="14" t="n">
        <f aca="false">IF(H3="","",(IF($C$20&lt;25%,"N/A",IF(H3&lt;=($D$20+$A$20),H3,"Descartado"))))</f>
        <v>880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199</v>
      </c>
      <c r="H4" s="13" t="n">
        <v>950</v>
      </c>
      <c r="I4" s="14" t="n">
        <f aca="false">IF(H4="","",(IF($C$20&lt;25%,"N/A",IF(H4&lt;=($D$20+$A$20),H4,"Descartado"))))</f>
        <v>950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200</v>
      </c>
      <c r="H5" s="13" t="n">
        <v>1480</v>
      </c>
      <c r="I5" s="14" t="n">
        <f aca="false">IF(H5="","",(IF($C$20&lt;25%,"N/A",IF(H5&lt;=($D$20+$A$20),H5,"Descartado"))))</f>
        <v>1480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201</v>
      </c>
      <c r="H6" s="13" t="n">
        <v>1982.65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202</v>
      </c>
      <c r="H7" s="13" t="n">
        <v>1713.22</v>
      </c>
      <c r="I7" s="14" t="n">
        <f aca="false">IF(H7="","",(IF($C$20&lt;25%,"N/A",IF(H7&lt;=($D$20+$A$20),H7,"Descartado"))))</f>
        <v>1713.22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478.769490339558</v>
      </c>
      <c r="B20" s="25" t="n">
        <f aca="false">COUNT(H3:H17)</f>
        <v>5</v>
      </c>
      <c r="C20" s="26" t="n">
        <f aca="false">IF(B20&lt;2,"N/A",(A20/D20))</f>
        <v>0.341692649956506</v>
      </c>
      <c r="D20" s="27" t="n">
        <f aca="false">ROUND(AVERAGE(H3:H17),2)</f>
        <v>1401.17</v>
      </c>
      <c r="E20" s="28" t="n">
        <f aca="false">IFERROR(ROUND(IF(B20&lt;2,"N/A",(IF(C20&lt;=25%,"N/A",AVERAGE(I3:I17)))),2),"N/A")</f>
        <v>1255.81</v>
      </c>
      <c r="F20" s="28" t="n">
        <f aca="false">ROUND(MEDIAN(H3:H17),2)</f>
        <v>1480</v>
      </c>
      <c r="G20" s="29" t="str">
        <f aca="false">INDEX(G3:G17,MATCH(H20,H3:H17,0))</f>
        <v>MARCOS RIBEIRO E CIA LTDA</v>
      </c>
      <c r="H20" s="30" t="n">
        <f aca="false">MIN(H3:H17)</f>
        <v>880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1255.81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7534.86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204</v>
      </c>
      <c r="C3" s="9" t="s">
        <v>11</v>
      </c>
      <c r="D3" s="10" t="n">
        <v>80</v>
      </c>
      <c r="E3" s="11" t="n">
        <f aca="false">IF(C20&lt;=25%,D20,MIN(E20:F20))</f>
        <v>26.8</v>
      </c>
      <c r="F3" s="11" t="n">
        <f aca="false">MIN(H3:H17)</f>
        <v>24.61</v>
      </c>
      <c r="G3" s="12" t="s">
        <v>205</v>
      </c>
      <c r="H3" s="13" t="n">
        <v>24.61</v>
      </c>
      <c r="I3" s="14" t="n">
        <f aca="false">IF(H3="","",(IF($C$20&lt;25%,"N/A",IF(H3&lt;=($D$20+$A$20),H3,"Descartado"))))</f>
        <v>24.61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206</v>
      </c>
      <c r="H4" s="13" t="n">
        <v>45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48</v>
      </c>
      <c r="H5" s="13" t="n">
        <v>27.9</v>
      </c>
      <c r="I5" s="14" t="n">
        <f aca="false">IF(H5="","",(IF($C$20&lt;25%,"N/A",IF(H5&lt;=($D$20+$A$20),H5,"Descartado"))))</f>
        <v>27.9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156</v>
      </c>
      <c r="H6" s="13" t="n">
        <v>27.9</v>
      </c>
      <c r="I6" s="14" t="n">
        <f aca="false">IF(H6="","",(IF($C$20&lt;25%,"N/A",IF(H6&lt;=($D$20+$A$20),H6,"Descartado"))))</f>
        <v>27.9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9.22957339209132</v>
      </c>
      <c r="B20" s="25" t="n">
        <f aca="false">COUNT(H3:H17)</f>
        <v>4</v>
      </c>
      <c r="C20" s="26" t="n">
        <f aca="false">IF(B20&lt;2,"N/A",(A20/D20))</f>
        <v>0.294404254931143</v>
      </c>
      <c r="D20" s="27" t="n">
        <f aca="false">ROUND(AVERAGE(H3:H17),2)</f>
        <v>31.35</v>
      </c>
      <c r="E20" s="28" t="n">
        <f aca="false">IFERROR(ROUND(IF(B20&lt;2,"N/A",(IF(C20&lt;=25%,"N/A",AVERAGE(I3:I17)))),2),"N/A")</f>
        <v>26.8</v>
      </c>
      <c r="F20" s="28" t="n">
        <f aca="false">ROUND(MEDIAN(H3:H17),2)</f>
        <v>27.9</v>
      </c>
      <c r="G20" s="29" t="str">
        <f aca="false">INDEX(G3:G17,MATCH(H20,H3:H17,0))</f>
        <v>CRYSTAL INFORMATICA</v>
      </c>
      <c r="H20" s="30" t="n">
        <f aca="false">MIN(H3:H17)</f>
        <v>24.61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26.8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2144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4" activeCellId="0" sqref="G14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208</v>
      </c>
      <c r="C3" s="9" t="s">
        <v>11</v>
      </c>
      <c r="D3" s="10" t="n">
        <v>50</v>
      </c>
      <c r="E3" s="11" t="n">
        <f aca="false">IF(C20&lt;=25%,D20,MIN(E20:F20))</f>
        <v>641.49</v>
      </c>
      <c r="F3" s="11" t="n">
        <f aca="false">MIN(H3:H17)</f>
        <v>492</v>
      </c>
      <c r="G3" s="12" t="s">
        <v>82</v>
      </c>
      <c r="H3" s="13" t="n">
        <v>492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209</v>
      </c>
      <c r="H4" s="13" t="n">
        <v>547.83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210</v>
      </c>
      <c r="H5" s="13" t="n">
        <v>595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109</v>
      </c>
      <c r="H6" s="13" t="n">
        <v>610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211</v>
      </c>
      <c r="H7" s="13" t="n">
        <v>750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212</v>
      </c>
      <c r="H8" s="13" t="n">
        <v>849.97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89</v>
      </c>
      <c r="H9" s="13" t="n">
        <v>529.99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118</v>
      </c>
      <c r="H10" s="13" t="n">
        <v>629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15</v>
      </c>
      <c r="H11" s="13" t="n">
        <v>578.55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213</v>
      </c>
      <c r="H12" s="13" t="n">
        <v>895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90</v>
      </c>
      <c r="H13" s="13" t="n">
        <v>579</v>
      </c>
      <c r="I13" s="14" t="str">
        <f aca="false">IF(H13="","",(IF($C$20&lt;25%,"N/A",IF(H13&lt;=($D$20+$A$20),H13,"Descartado"))))</f>
        <v>N/A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131.997249998902</v>
      </c>
      <c r="B20" s="25" t="n">
        <f aca="false">COUNT(H3:H17)</f>
        <v>11</v>
      </c>
      <c r="C20" s="26" t="n">
        <f aca="false">IF(B20&lt;2,"N/A",(A20/D20))</f>
        <v>0.205766652635119</v>
      </c>
      <c r="D20" s="27" t="n">
        <f aca="false">ROUND(AVERAGE(H3:H17),2)</f>
        <v>641.49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595</v>
      </c>
      <c r="G20" s="29" t="str">
        <f aca="false">INDEX(G3:G17,MATCH(H20,H3:H17,0))</f>
        <v>CCK COMERCIAL LTDA</v>
      </c>
      <c r="H20" s="30" t="n">
        <f aca="false">MIN(H3:H17)</f>
        <v>492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641.49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32074.5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7" activeCellId="0" sqref="G1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215</v>
      </c>
      <c r="C3" s="9" t="s">
        <v>11</v>
      </c>
      <c r="D3" s="10" t="n">
        <v>100</v>
      </c>
      <c r="E3" s="11" t="n">
        <f aca="false">IF(C20&lt;=25%,D20,MIN(E20:F20))</f>
        <v>620.27</v>
      </c>
      <c r="F3" s="11" t="n">
        <f aca="false">MIN(H3:H17)</f>
        <v>492</v>
      </c>
      <c r="G3" s="12" t="s">
        <v>82</v>
      </c>
      <c r="H3" s="13" t="n">
        <v>492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216</v>
      </c>
      <c r="H4" s="13" t="n">
        <v>500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217</v>
      </c>
      <c r="H5" s="13" t="n">
        <v>500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209</v>
      </c>
      <c r="H6" s="13" t="n">
        <v>547.83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210</v>
      </c>
      <c r="H7" s="13" t="n">
        <v>595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109</v>
      </c>
      <c r="H8" s="13" t="n">
        <v>610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218</v>
      </c>
      <c r="H9" s="13" t="n">
        <v>644.08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211</v>
      </c>
      <c r="H10" s="13" t="n">
        <v>750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219</v>
      </c>
      <c r="H11" s="13" t="n">
        <v>792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89</v>
      </c>
      <c r="H12" s="13" t="n">
        <v>529.99</v>
      </c>
      <c r="I12" s="14" t="str">
        <f aca="false">IF(H12="","",(IF($C$20&lt;25%,"N/A",IF(H12&lt;=($D$20+$A$20),H12,"Descartado"))))</f>
        <v>N/A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118</v>
      </c>
      <c r="H13" s="13" t="n">
        <v>629</v>
      </c>
      <c r="I13" s="14" t="str">
        <f aca="false">IF(H13="","",(IF($C$20&lt;25%,"N/A",IF(H13&lt;=($D$20+$A$20),H13,"Descartado"))))</f>
        <v>N/A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15</v>
      </c>
      <c r="H14" s="13" t="n">
        <v>578.55</v>
      </c>
      <c r="I14" s="14" t="str">
        <f aca="false">IF(H14="","",(IF($C$20&lt;25%,"N/A",IF(H14&lt;=($D$20+$A$20),H14,"Descartado"))))</f>
        <v>N/A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213</v>
      </c>
      <c r="H15" s="13" t="n">
        <v>895</v>
      </c>
      <c r="I15" s="14" t="str">
        <f aca="false">IF(H15="","",(IF($C$20&lt;25%,"N/A",IF(H15&lt;=($D$20+$A$20),H15,"Descartado"))))</f>
        <v>N/A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123.728985529893</v>
      </c>
      <c r="B20" s="25" t="n">
        <f aca="false">COUNT(H3:H17)</f>
        <v>13</v>
      </c>
      <c r="C20" s="26" t="n">
        <f aca="false">IF(B20&lt;2,"N/A",(A20/D20))</f>
        <v>0.199476011301357</v>
      </c>
      <c r="D20" s="27" t="n">
        <f aca="false">ROUND(AVERAGE(H3:H17),2)</f>
        <v>620.27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595</v>
      </c>
      <c r="G20" s="29" t="str">
        <f aca="false">INDEX(G3:G17,MATCH(H20,H3:H17,0))</f>
        <v>CCK COMERCIAL LTDA</v>
      </c>
      <c r="H20" s="30" t="n">
        <f aca="false">MIN(H3:H17)</f>
        <v>492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620.27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62027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221</v>
      </c>
      <c r="C3" s="9" t="s">
        <v>11</v>
      </c>
      <c r="D3" s="10" t="n">
        <v>400</v>
      </c>
      <c r="E3" s="11" t="n">
        <f aca="false">IF(C20&lt;=25%,D20,MIN(E20:F20))</f>
        <v>64</v>
      </c>
      <c r="F3" s="11" t="n">
        <f aca="false">MIN(H3:H17)</f>
        <v>49.9</v>
      </c>
      <c r="G3" s="12" t="s">
        <v>222</v>
      </c>
      <c r="H3" s="13" t="n">
        <v>69.9</v>
      </c>
      <c r="I3" s="14" t="n">
        <f aca="false">IF(H3="","",(IF($C$20&lt;25%,"N/A",IF(H3&lt;=($D$20+$A$20),H3,"Descartado"))))</f>
        <v>69.9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118</v>
      </c>
      <c r="H4" s="13" t="n">
        <v>49.9</v>
      </c>
      <c r="I4" s="14" t="n">
        <f aca="false">IF(H4="","",(IF($C$20&lt;25%,"N/A",IF(H4&lt;=($D$20+$A$20),H4,"Descartado"))))</f>
        <v>49.9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201</v>
      </c>
      <c r="H5" s="13" t="n">
        <v>72.2</v>
      </c>
      <c r="I5" s="14" t="n">
        <f aca="false">IF(H5="","",(IF($C$20&lt;25%,"N/A",IF(H5&lt;=($D$20+$A$20),H5,"Descartado"))))</f>
        <v>72.2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223</v>
      </c>
      <c r="H6" s="13" t="n">
        <v>130</v>
      </c>
      <c r="I6" s="14" t="str">
        <f aca="false">IF(H6="","",(IF($C$20&lt;25%,"N/A",IF(H6&lt;=($D$20+$A$20),H6,"Descartado"))))</f>
        <v>Descartado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34.4860358212809</v>
      </c>
      <c r="B20" s="25" t="n">
        <f aca="false">COUNT(H3:H17)</f>
        <v>4</v>
      </c>
      <c r="C20" s="26" t="n">
        <f aca="false">IF(B20&lt;2,"N/A",(A20/D20))</f>
        <v>0.428397960512806</v>
      </c>
      <c r="D20" s="27" t="n">
        <f aca="false">ROUND(AVERAGE(H3:H17),2)</f>
        <v>80.5</v>
      </c>
      <c r="E20" s="28" t="n">
        <f aca="false">IFERROR(ROUND(IF(B20&lt;2,"N/A",(IF(C20&lt;=25%,"N/A",AVERAGE(I3:I17)))),2),"N/A")</f>
        <v>64</v>
      </c>
      <c r="F20" s="28" t="n">
        <f aca="false">ROUND(MEDIAN(H3:H17),2)</f>
        <v>71.05</v>
      </c>
      <c r="G20" s="29" t="str">
        <f aca="false">INDEX(G3:G17,MATCH(H20,H3:H17,0))</f>
        <v>LOJA BELGRADO</v>
      </c>
      <c r="H20" s="30" t="n">
        <f aca="false">MIN(H3:H17)</f>
        <v>49.9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25600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62</v>
      </c>
      <c r="C3" s="9" t="s">
        <v>11</v>
      </c>
      <c r="D3" s="10" t="n">
        <v>225</v>
      </c>
      <c r="E3" s="11" t="n">
        <f aca="false">IF(C20&lt;=25%,D20,MIN(E20:F20))</f>
        <v>315.05</v>
      </c>
      <c r="F3" s="11" t="n">
        <f aca="false">MIN(H3:H17)</f>
        <v>271.95</v>
      </c>
      <c r="G3" s="12" t="s">
        <v>43</v>
      </c>
      <c r="H3" s="13" t="n">
        <v>320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63</v>
      </c>
      <c r="H4" s="13" t="n">
        <v>353.41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64</v>
      </c>
      <c r="H5" s="13" t="n">
        <v>292.9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65</v>
      </c>
      <c r="H6" s="13" t="n">
        <v>305.9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66</v>
      </c>
      <c r="H7" s="13" t="n">
        <v>304.21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15</v>
      </c>
      <c r="H8" s="13" t="n">
        <v>271.95</v>
      </c>
      <c r="I8" s="14" t="str">
        <f aca="false">IF(H8="","",(IF($C$20&lt;25%,"N/A",IF(H8&lt;=($D$20+$A$20),H8,"Descartado"))))</f>
        <v>N/A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67</v>
      </c>
      <c r="H9" s="13" t="n">
        <v>357</v>
      </c>
      <c r="I9" s="14" t="str">
        <f aca="false">IF(H9="","",(IF($C$20&lt;25%,"N/A",IF(H9&lt;=($D$20+$A$20),H9,"Descartado"))))</f>
        <v>N/A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31.1053455825446</v>
      </c>
      <c r="B20" s="25" t="n">
        <f aca="false">COUNT(H3:H17)</f>
        <v>7</v>
      </c>
      <c r="C20" s="26" t="n">
        <f aca="false">IF(B20&lt;2,"N/A",(A20/D20))</f>
        <v>0.098731457173606</v>
      </c>
      <c r="D20" s="27" t="n">
        <f aca="false">ROUND(AVERAGE(H3:H17),2)</f>
        <v>315.05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305.9</v>
      </c>
      <c r="G20" s="29" t="str">
        <f aca="false">INDEX(G3:G17,MATCH(H20,H3:H17,0))</f>
        <v>MAGAZINE LUIZA</v>
      </c>
      <c r="H20" s="30" t="n">
        <f aca="false">MIN(H3:H17)</f>
        <v>271.95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315.05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70886.25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11</v>
      </c>
      <c r="D3" s="10" t="n">
        <v>150</v>
      </c>
      <c r="E3" s="11" t="n">
        <f aca="false">IF(C20&lt;=25%,D20,MIN(E20:F20))</f>
        <v>129.6</v>
      </c>
      <c r="F3" s="11" t="n">
        <f aca="false">MIN(H3:H17)</f>
        <v>109</v>
      </c>
      <c r="G3" s="12" t="s">
        <v>43</v>
      </c>
      <c r="H3" s="13" t="n">
        <v>139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47</v>
      </c>
      <c r="H4" s="13" t="n">
        <v>149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48</v>
      </c>
      <c r="H5" s="13" t="n">
        <v>121.4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109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17.8542245234379</v>
      </c>
      <c r="B20" s="25" t="n">
        <f aca="false">COUNT(H3:H17)</f>
        <v>4</v>
      </c>
      <c r="C20" s="26" t="n">
        <f aca="false">IF(B20&lt;2,"N/A",(A20/D20))</f>
        <v>0.137764078112947</v>
      </c>
      <c r="D20" s="27" t="n">
        <f aca="false">ROUND(AVERAGE(H3:H17),2)</f>
        <v>129.6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130.2</v>
      </c>
      <c r="G20" s="29" t="str">
        <f aca="false">INDEX(G3:G17,MATCH(H20,H3:H17,0))</f>
        <v>MAGAZINE LUIZA</v>
      </c>
      <c r="H20" s="30" t="n">
        <f aca="false">MIN(H3:H17)</f>
        <v>109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129.6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19440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194</v>
      </c>
      <c r="C3" s="9" t="s">
        <v>11</v>
      </c>
      <c r="D3" s="10" t="n">
        <v>225</v>
      </c>
      <c r="E3" s="11" t="n">
        <f aca="false">IF(C20&lt;=25%,D20,MIN(E20:F20))</f>
        <v>438.27</v>
      </c>
      <c r="F3" s="11" t="n">
        <f aca="false">MIN(H3:H17)</f>
        <v>401.08</v>
      </c>
      <c r="G3" s="12" t="s">
        <v>43</v>
      </c>
      <c r="H3" s="13" t="n">
        <v>499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401.08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195</v>
      </c>
      <c r="H5" s="13" t="n">
        <v>414.72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53.0369280156132</v>
      </c>
      <c r="B20" s="25" t="n">
        <f aca="false">COUNT(H3:H17)</f>
        <v>3</v>
      </c>
      <c r="C20" s="26" t="n">
        <f aca="false">IF(B20&lt;2,"N/A",(A20/D20))</f>
        <v>0.121014278904815</v>
      </c>
      <c r="D20" s="27" t="n">
        <f aca="false">ROUND(AVERAGE(H3:H17),2)</f>
        <v>438.27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414.72</v>
      </c>
      <c r="G20" s="29" t="str">
        <f aca="false">INDEX(G3:G17,MATCH(H20,H3:H17,0))</f>
        <v>MAGAZINE LUIZA</v>
      </c>
      <c r="H20" s="30" t="n">
        <f aca="false">MIN(H3:H17)</f>
        <v>401.08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438.27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98610.75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11</v>
      </c>
      <c r="D3" s="10" t="n">
        <v>250</v>
      </c>
      <c r="E3" s="11" t="n">
        <f aca="false">IF(C20&lt;=25%,D20,MIN(E20:F20))</f>
        <v>45.61</v>
      </c>
      <c r="F3" s="11" t="n">
        <f aca="false">MIN(H3:H17)</f>
        <v>37.16</v>
      </c>
      <c r="G3" s="12" t="s">
        <v>51</v>
      </c>
      <c r="H3" s="13" t="n">
        <v>37.16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52</v>
      </c>
      <c r="H4" s="13" t="n">
        <v>38.54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53</v>
      </c>
      <c r="H5" s="13" t="n">
        <v>43.68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54</v>
      </c>
      <c r="H6" s="13" t="n">
        <v>49.9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55</v>
      </c>
      <c r="H7" s="13" t="n">
        <v>58.77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8.89806158666031</v>
      </c>
      <c r="B20" s="25" t="n">
        <f aca="false">COUNT(H3:H17)</f>
        <v>5</v>
      </c>
      <c r="C20" s="26" t="n">
        <f aca="false">IF(B20&lt;2,"N/A",(A20/D20))</f>
        <v>0.195090146605137</v>
      </c>
      <c r="D20" s="27" t="n">
        <f aca="false">ROUND(AVERAGE(H3:H17),2)</f>
        <v>45.61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43.68</v>
      </c>
      <c r="G20" s="29" t="str">
        <f aca="false">INDEX(G3:G17,MATCH(H20,H3:H17,0))</f>
        <v>GRACIELA MURAKAMI CORREA 38291316821</v>
      </c>
      <c r="H20" s="30" t="n">
        <f aca="false">MIN(H3:H17)</f>
        <v>37.16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45.61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11402.5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/>
      <c r="C3" s="9" t="s">
        <v>11</v>
      </c>
      <c r="D3" s="10"/>
      <c r="E3" s="11" t="e">
        <f aca="false">IF(C20&lt;=25%,D20,MIN(E20:F20))</f>
        <v>#VALUE!</v>
      </c>
      <c r="F3" s="11" t="n">
        <f aca="false">MIN(H3:H17)</f>
        <v>0</v>
      </c>
      <c r="G3" s="12"/>
      <c r="H3" s="13"/>
      <c r="I3" s="14" t="str">
        <f aca="false">IF(H3="","",(IF($C$20&lt;25%,"N/A",IF(H3&lt;=($D$20+$A$20),H3,"Descartado"))))</f>
        <v/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0</v>
      </c>
      <c r="C20" s="26" t="str">
        <f aca="false">IF(B20&lt;2,"N/A",(A20/D20))</f>
        <v>N/A</v>
      </c>
      <c r="D20" s="27" t="e">
        <f aca="false">ROUND(AVERAGE(H3:H17),2)</f>
        <v>#DIV/0!</v>
      </c>
      <c r="E20" s="28" t="str">
        <f aca="false">IFERROR(ROUND(IF(B20&lt;2,"N/A",(IF(C20&lt;=25%,"N/A",AVERAGE(I3:I17)))),2),"N/A")</f>
        <v>N/A</v>
      </c>
      <c r="F20" s="28" t="e">
        <f aca="false">ROUND(MEDIAN(H3:H17),2)</f>
        <v>#VALUE!</v>
      </c>
      <c r="G20" s="29" t="e">
        <f aca="false">INDEX(G3:G17,MATCH(H20,H3:H17,0))</f>
        <v>#N/A</v>
      </c>
      <c r="H20" s="30" t="n">
        <f aca="false">MIN(H3:H17)</f>
        <v>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e">
        <f aca="false">IF(C20&lt;=25%,D20,MIN(E20:F20))</f>
        <v>#VALUE!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e">
        <f aca="false">ROUND(H22,2)*D3</f>
        <v>#VALUE!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50"/>
  <sheetViews>
    <sheetView showFormulas="false" showGridLines="true" showRowColHeaders="true" showZeros="true" rightToLeft="false" tabSelected="false" showOutlineSymbols="true" defaultGridColor="true" view="pageBreakPreview" topLeftCell="A37" colorId="64" zoomScale="100" zoomScaleNormal="100" zoomScalePageLayoutView="100" workbookViewId="0">
      <selection pane="topLeft" activeCell="E4" activeCellId="0" sqref="E4"/>
    </sheetView>
  </sheetViews>
  <sheetFormatPr defaultColWidth="9.2265625" defaultRowHeight="12.8" zeroHeight="false" outlineLevelRow="0" outlineLevelCol="0"/>
  <cols>
    <col collapsed="false" customWidth="true" hidden="false" outlineLevel="0" max="1" min="1" style="0" width="3.37"/>
    <col collapsed="false" customWidth="true" hidden="false" outlineLevel="0" max="2" min="2" style="43" width="9.13"/>
    <col collapsed="false" customWidth="true" hidden="false" outlineLevel="0" max="3" min="3" style="43" width="86.85"/>
    <col collapsed="false" customWidth="true" hidden="false" outlineLevel="0" max="6" min="4" style="43" width="13.29"/>
    <col collapsed="false" customWidth="true" hidden="false" outlineLevel="0" max="7" min="7" style="43" width="15.57"/>
    <col collapsed="false" customWidth="true" hidden="false" outlineLevel="0" max="8" min="8" style="44" width="16.11"/>
    <col collapsed="false" customWidth="true" hidden="false" outlineLevel="0" max="15" min="9" style="44" width="9.13"/>
    <col collapsed="false" customWidth="true" hidden="false" outlineLevel="0" max="65" min="16" style="43" width="9.13"/>
  </cols>
  <sheetData>
    <row r="1" customFormat="false" ht="12.8" hidden="false" customHeight="true" outlineLevel="0" collapsed="false">
      <c r="B1" s="45"/>
      <c r="C1" s="46"/>
      <c r="D1" s="47"/>
      <c r="E1" s="47"/>
      <c r="F1" s="47"/>
      <c r="G1" s="47"/>
    </row>
    <row r="2" customFormat="false" ht="12.8" hidden="false" customHeight="true" outlineLevel="0" collapsed="false">
      <c r="B2" s="45"/>
      <c r="C2" s="46"/>
      <c r="D2" s="47"/>
      <c r="E2" s="47"/>
      <c r="F2" s="47"/>
      <c r="G2" s="47"/>
    </row>
    <row r="3" customFormat="false" ht="12.8" hidden="false" customHeight="true" outlineLevel="0" collapsed="false">
      <c r="B3" s="45"/>
      <c r="C3" s="46"/>
      <c r="D3" s="47"/>
      <c r="E3" s="47"/>
      <c r="F3" s="47"/>
      <c r="G3" s="47"/>
    </row>
    <row r="4" customFormat="false" ht="12.8" hidden="false" customHeight="true" outlineLevel="0" collapsed="false">
      <c r="B4" s="45"/>
      <c r="C4" s="46"/>
      <c r="D4" s="47"/>
      <c r="E4" s="47"/>
      <c r="F4" s="47"/>
      <c r="G4" s="47"/>
    </row>
    <row r="5" customFormat="false" ht="12.8" hidden="false" customHeight="true" outlineLevel="0" collapsed="false">
      <c r="A5" s="48" t="s">
        <v>236</v>
      </c>
      <c r="B5" s="48"/>
      <c r="C5" s="48"/>
      <c r="D5" s="48"/>
      <c r="E5" s="48"/>
      <c r="F5" s="48"/>
      <c r="G5" s="48"/>
      <c r="H5" s="48"/>
    </row>
    <row r="6" customFormat="false" ht="12.8" hidden="false" customHeight="true" outlineLevel="0" collapsed="false">
      <c r="A6" s="48" t="s">
        <v>237</v>
      </c>
      <c r="B6" s="48"/>
      <c r="C6" s="48"/>
      <c r="D6" s="48"/>
      <c r="E6" s="48"/>
      <c r="F6" s="48"/>
      <c r="G6" s="48"/>
      <c r="H6" s="48"/>
    </row>
    <row r="7" customFormat="false" ht="12.8" hidden="false" customHeight="true" outlineLevel="0" collapsed="false">
      <c r="B7" s="49"/>
      <c r="C7" s="50"/>
      <c r="D7" s="51"/>
      <c r="E7" s="51"/>
      <c r="F7" s="51"/>
      <c r="G7" s="51"/>
    </row>
    <row r="8" customFormat="false" ht="15.75" hidden="false" customHeight="true" outlineLevel="0" collapsed="false">
      <c r="B8" s="52" t="s">
        <v>238</v>
      </c>
      <c r="C8" s="52"/>
      <c r="D8" s="52"/>
      <c r="E8" s="52"/>
      <c r="F8" s="52"/>
      <c r="G8" s="52"/>
    </row>
    <row r="9" customFormat="false" ht="20.85" hidden="false" customHeight="false" outlineLevel="0" collapsed="false">
      <c r="B9" s="53" t="s">
        <v>239</v>
      </c>
      <c r="C9" s="53" t="s">
        <v>240</v>
      </c>
      <c r="D9" s="53" t="s">
        <v>241</v>
      </c>
      <c r="E9" s="53" t="s">
        <v>242</v>
      </c>
      <c r="F9" s="53" t="s">
        <v>243</v>
      </c>
      <c r="G9" s="53" t="s">
        <v>244</v>
      </c>
    </row>
    <row r="10" customFormat="false" ht="69.4" hidden="false" customHeight="false" outlineLevel="0" collapsed="false">
      <c r="B10" s="54" t="n">
        <v>1</v>
      </c>
      <c r="C10" s="55" t="str">
        <f aca="false">Item1!B3</f>
        <v>TELEVISOR LED, com as seguintes características:     • Diagonal entre 30 a 32 polegadas;     • Conversor digital integrado;     • Cor preta.    • Fonte bivolt 110-220 V     • Conexões         ◦ Mínimo de 1 (uma) entradas HDMI;         ◦ Mínimo de 1 (uma) entrada USB 2.0 ou superior  com capacidade de reprodução de áudio, vídeo e musicas em alta resolução direto de dispositivo USB (Pen Drive);         ◦ Mínimo de 1(uma) entrada de áudio /vídeo.         ◦ Mínimo de uma entrada RF para TV aberta.     • Controle remoto munido das pilhas necessárias para o primeiro uso.     • Acompanhado de base para uso em mesa     • Garantia de, no mínimo, 360 dias.     • Manual em português.</v>
      </c>
      <c r="D10" s="54" t="str">
        <f aca="false">Item1!C3</f>
        <v>unidade</v>
      </c>
      <c r="E10" s="54" t="n">
        <f aca="false">Item1!D3</f>
        <v>25</v>
      </c>
      <c r="F10" s="56" t="n">
        <f aca="false">Item1!E3</f>
        <v>1148.66</v>
      </c>
      <c r="G10" s="56" t="n">
        <f aca="false">(ROUND(F10,2)*E10)</f>
        <v>28716.5</v>
      </c>
      <c r="H10" s="57" t="str">
        <f aca="false">IF(G10&gt;80000,"necessária a subdivisão deste item em cotas!","")</f>
        <v/>
      </c>
    </row>
    <row r="11" customFormat="false" ht="40.25" hidden="false" customHeight="false" outlineLevel="0" collapsed="false">
      <c r="B11" s="54" t="n">
        <v>2</v>
      </c>
      <c r="C11" s="55" t="str">
        <f aca="false">Item2!B3</f>
        <v>SUPORTE PARA FIXAÇÃO DE TV LED EM PAREDE, com as seguintes características:     •  Com braço articulado para movimentação, em metal, com acabamento em cor preta;     •  Compatível com televisores com tela diagonal de 30 a 32 polegadas;     •  Compatível com padrão de furação Vesa 75x75 / 100x100 / 200x100 / 200x200;     • Garantia de, no mínimo, 90 dias.</v>
      </c>
      <c r="D11" s="54" t="str">
        <f aca="false">Item2!C3</f>
        <v>unidade</v>
      </c>
      <c r="E11" s="54" t="n">
        <f aca="false">Item2!D3</f>
        <v>40</v>
      </c>
      <c r="F11" s="56" t="n">
        <f aca="false">Item2!E3</f>
        <v>115.55</v>
      </c>
      <c r="G11" s="56" t="n">
        <f aca="false">(ROUND(F11,2)*E11)</f>
        <v>4622</v>
      </c>
      <c r="H11" s="57" t="str">
        <f aca="false">IF(G11&gt;80000,"necessária a subdivisão deste item em cotas!","")</f>
        <v/>
      </c>
    </row>
    <row r="12" customFormat="false" ht="98.5" hidden="false" customHeight="false" outlineLevel="0" collapsed="false">
      <c r="B12" s="54" t="n">
        <v>3</v>
      </c>
      <c r="C12" s="55" t="str">
        <f aca="false">Item3!B3</f>
        <v>SMART TV LED, com as seguintes características:     • Diagonal entre 55 a 60 polegadas;     • Cor preta.     • Resolução de imagem mínima Full HD;     • Conversor digital integrado;    • Fonte bivolt 110-220 V Conexões         ◦ Mínimo de 2 (duas) entradas HDMI;         ◦ Mínimo de 1 (uma) entrada USB 2.0 ou superior com capacidade de reprodução de áudio,  vídeo e musicas em alta resolução direto de dispositivo USB (Pen Drive);         ◦ Mínimo de 1 (uma) entrada de áudio/ vídeo;         ◦ Mínimo de uma entrada RF para TV aberta;         ◦ Mínimo de uma entrada Ethernet (LAN);         ◦ Wi-fi integrado.     • Controle remoto munido das pilhas necessárias;    • Alimentação bi volt: 110 – 220 v/60hz;     • Acompanhado de base para uso em mesa;     • Menu em Português.</v>
      </c>
      <c r="D12" s="54" t="str">
        <f aca="false">Item3!C3</f>
        <v>unidade</v>
      </c>
      <c r="E12" s="54" t="n">
        <f aca="false">Item3!D3</f>
        <v>5</v>
      </c>
      <c r="F12" s="56" t="n">
        <f aca="false">Item3!E3</f>
        <v>2895.26</v>
      </c>
      <c r="G12" s="56" t="n">
        <f aca="false">(ROUND(F12,2)*E12)</f>
        <v>14476.3</v>
      </c>
      <c r="H12" s="57" t="str">
        <f aca="false">IF(G12&gt;80000,"necessária a subdivisão deste item em cotas!","")</f>
        <v/>
      </c>
    </row>
    <row r="13" customFormat="false" ht="69.4" hidden="false" customHeight="false" outlineLevel="0" collapsed="false">
      <c r="B13" s="54" t="n">
        <v>4</v>
      </c>
      <c r="C13" s="55" t="str">
        <f aca="false">Item4!B3</f>
        <v>APARELHO TELEFÔNICO SEM FIO, com as seguintes características,     • Tecnologia DECT 6.0;     • Tecla localizadora de monofone;     • Tempo de flash: 300ms (trezentos milissegundos);     • Indicador de bateria fraca;     • Ajuste de volume de recepção (monofone);     • Ajuste de volume de campainha;     • Seleção tom/pulso;     • Tecla Flash, rediscar e mudo;     • Acompanha Bateria/pilha recarregável com duração de, no mínimo, 90 horas em modo repouso e mínimo de 9 horas em uso contínuo;     • Fonte bivolt 110-220 V;     • Compatível com os padrões, protocolos e sinalizações do sistema brasileiro de telecomunicações;     • Embalagem individual, em material reciclável;     • Cor preta, grafite, argila, cinza ou branca.     • Garantia de, no mínimo, 90 dias.</v>
      </c>
      <c r="D13" s="54" t="str">
        <f aca="false">Item4!C3</f>
        <v>unidade</v>
      </c>
      <c r="E13" s="54" t="n">
        <f aca="false">Item4!D3</f>
        <v>150</v>
      </c>
      <c r="F13" s="56" t="n">
        <f aca="false">Item4!E3</f>
        <v>129.6</v>
      </c>
      <c r="G13" s="56" t="n">
        <f aca="false">(ROUND(F13,2)*E13)</f>
        <v>19440</v>
      </c>
      <c r="H13" s="57" t="str">
        <f aca="false">IF(G13&gt;80000,"necessária a subdivisão deste item em cotas!","")</f>
        <v/>
      </c>
    </row>
    <row r="14" customFormat="false" ht="40.25" hidden="false" customHeight="false" outlineLevel="0" collapsed="false">
      <c r="B14" s="54" t="n">
        <v>5</v>
      </c>
      <c r="C14" s="55" t="str">
        <f aca="false">Item5!B3</f>
        <v>APARELHO TELEFÔNICO, com as seguintes características:     • Ajuste de volume de campainha;     • Seleção tom/pulso;     • Tecla Flash, rediscar, pausa e mudo;     • Tempo de flash: 300ms (trezentos milissegundos);     • Cor preta, grafite, argila ou branca;     • Compatível com os padrões, protocolos e sinalizações do sistema brasileiro de telecomunicações;     • Embalagem individual, em material reciclável.</v>
      </c>
      <c r="D14" s="54" t="str">
        <f aca="false">Item5!C3</f>
        <v>unidade</v>
      </c>
      <c r="E14" s="54" t="n">
        <f aca="false">Item5!D3</f>
        <v>250</v>
      </c>
      <c r="F14" s="56" t="n">
        <f aca="false">Item5!E3</f>
        <v>45.61</v>
      </c>
      <c r="G14" s="56" t="n">
        <f aca="false">(ROUND(F14,2)*E14)</f>
        <v>11402.5</v>
      </c>
      <c r="H14" s="57" t="str">
        <f aca="false">IF(G14&gt;80000,"necessária a subdivisão deste item em cotas!","")</f>
        <v/>
      </c>
    </row>
    <row r="15" customFormat="false" ht="20.85" hidden="false" customHeight="false" outlineLevel="0" collapsed="false">
      <c r="B15" s="54" t="n">
        <v>6</v>
      </c>
      <c r="C15" s="55" t="str">
        <f aca="false">Item6!B3</f>
        <v>MEGAFONE, com as seguintes características:    • Botão liga/desliga     • Som de alerta (sirene)     • Potência mínima de 35 w     • Garantia de, no mínimo, 90 dias.</v>
      </c>
      <c r="D15" s="54" t="str">
        <f aca="false">Item6!C3</f>
        <v>unidade</v>
      </c>
      <c r="E15" s="54" t="n">
        <f aca="false">Item6!D3</f>
        <v>10</v>
      </c>
      <c r="F15" s="56" t="n">
        <f aca="false">Item6!E3</f>
        <v>124.1</v>
      </c>
      <c r="G15" s="56" t="n">
        <f aca="false">(ROUND(F15,2)*E15)</f>
        <v>1241</v>
      </c>
      <c r="H15" s="57" t="str">
        <f aca="false">IF(G15&gt;80000,"necessária a subdivisão deste item em cotas!","")</f>
        <v/>
      </c>
    </row>
    <row r="16" customFormat="false" ht="79.1" hidden="false" customHeight="false" outlineLevel="0" collapsed="false">
      <c r="B16" s="54" t="n">
        <v>7</v>
      </c>
      <c r="C16" s="55" t="str">
        <f aca="false">Item7!B3</f>
        <v>APARELHOS TELEFÔNICOS IP, com as seguintes características:      • Display alfanumérico;     • Teclado com as funções viva-voz, mute, redial e flash;     • 2 (duas) interfaces ethernet, modelo RJ- 45/10/100baseT uma para conexão com a rede e outra para conexão com o PC;     • Suporte aos CODECs de áudio: G711-A, G711-U, G722, G.726 e G.729 A/B;     • Suporte ao protocolo SIP     • Suporte a uma conta SIP     • Suporte e Gerenciamento SNMP      • Qualidade do Serviço: Nível 2 (IEEE 802.1p/Q) e Nível 3 (Dlffsen);     • CPU: Memória Flash de, no mínimo, 4 Mbytes e SDRAM de, no mínimo, 8 Mbytes;     •  Modo de Configuração: Via display e via interface WEB;     • Alimentação Externa 110 ~ 220 VAC, inclusive com Poe (Power Over Internet) integrado;     • Manual em português;     • Cor preta, argila ou grafite;     • Referência: GRANDSTREAM GXP 1615/1625, Intelbras TIP125 ou Yealink T19P.</v>
      </c>
      <c r="D16" s="54" t="str">
        <f aca="false">Item7!C3</f>
        <v>unidade</v>
      </c>
      <c r="E16" s="54" t="n">
        <f aca="false">Item7!D3</f>
        <v>75</v>
      </c>
      <c r="F16" s="56" t="n">
        <f aca="false">Item7!E3</f>
        <v>315.05</v>
      </c>
      <c r="G16" s="56" t="n">
        <f aca="false">(ROUND(F16,2)*E16)</f>
        <v>23628.75</v>
      </c>
      <c r="H16" s="57" t="str">
        <f aca="false">IF(G16&gt;80000,"necessária a subdivisão deste item em cotas!","")</f>
        <v/>
      </c>
    </row>
    <row r="17" customFormat="false" ht="88.8" hidden="false" customHeight="false" outlineLevel="0" collapsed="false">
      <c r="B17" s="54" t="n">
        <v>8</v>
      </c>
      <c r="C17" s="55" t="str">
        <f aca="false">Item8!B3</f>
        <v>• SUPORTE PARA TV LED TIPO PEDESTAL DE PISO, com as seguintes características:     • Com regulagem de altura da TV     • Compatível com TVs de 32 a 65 polegadas;     • Cor predominante preta ou grafite;     • Passagem interna para fiação;     • Com no mínimo uma bandeja de apoio para DVD e Notebook;     • Dimensões da bandeja (500mm x 290mm) (LxP). Admite-se variação de 100 mm na largura e de 100 mm na profundidade;     • Compatível com os seguintes padrões de furação VESA 200x100, 200x200, 200x300, 300x200, 300x300, 400x200, 400x300, 400x400, 600x200 ou 600x400mm (HxV);     • Parafusos para fixação da TV;     • Fabricado em aço carbono com acabamento em pintura eletrostática;     • Rodízio (rodas) para locomoção com trava;     • Mínimo de uma prateleira;     • Carga mínima suportada da TV: 45 kg ou superior;     • Carga mínima sobre a bandeja: 5 kg ou superior;     • Manual de instrução de português.     • Garantia de, no mínimo, 90 dias.</v>
      </c>
      <c r="D17" s="54" t="str">
        <f aca="false">Item8!C3</f>
        <v>unidade</v>
      </c>
      <c r="E17" s="54" t="n">
        <f aca="false">Item8!D3</f>
        <v>10</v>
      </c>
      <c r="F17" s="56" t="n">
        <f aca="false">Item8!E3</f>
        <v>812.2</v>
      </c>
      <c r="G17" s="56" t="n">
        <f aca="false">(ROUND(F17,2)*E17)</f>
        <v>8122</v>
      </c>
      <c r="H17" s="57" t="str">
        <f aca="false">IF(G17&gt;80000,"necessária a subdivisão deste item em cotas!","")</f>
        <v/>
      </c>
    </row>
    <row r="18" customFormat="false" ht="30.55" hidden="false" customHeight="false" outlineLevel="0" collapsed="false">
      <c r="B18" s="54" t="n">
        <v>9</v>
      </c>
      <c r="C18" s="55" t="str">
        <f aca="false">Item9!B3</f>
        <v>CAFETEIRA, com as seguintes especificações:     • Jarra em aço inox;     • Filtro permanente removível;     • Capacidade mínima de 1 litro;     • Indicador do nível de água;     • Alimentação elétrica: 127V ou bivolt.     • Garantia de, no mínimo, 360 dias.</v>
      </c>
      <c r="D18" s="54" t="str">
        <f aca="false">Item9!C3</f>
        <v>unidade</v>
      </c>
      <c r="E18" s="54" t="n">
        <f aca="false">Item9!D3</f>
        <v>50</v>
      </c>
      <c r="F18" s="56" t="n">
        <f aca="false">Item9!E3</f>
        <v>165.97</v>
      </c>
      <c r="G18" s="56" t="n">
        <f aca="false">(ROUND(F18,2)*E18)</f>
        <v>8298.5</v>
      </c>
      <c r="H18" s="57" t="str">
        <f aca="false">IF(G18&gt;80000,"necessária a subdivisão deste item em cotas!","")</f>
        <v/>
      </c>
    </row>
    <row r="19" customFormat="false" ht="30.55" hidden="false" customHeight="false" outlineLevel="0" collapsed="false">
      <c r="B19" s="54" t="n">
        <v>10</v>
      </c>
      <c r="C19" s="55" t="str">
        <f aca="false">Item10!B3</f>
        <v>CAFETEIRA, com as seguintes especificações:     • Jarra em aço inox;     • Filtro permanente removível;     • Capacidade mínima de 1 litro;     • Indicador do nível de água;     • Alimentação elétrica: 220V ou bivolt.     • Garantia de, no mínimo, 360 dias.</v>
      </c>
      <c r="D19" s="54" t="str">
        <f aca="false">Item10!C3</f>
        <v>unidade</v>
      </c>
      <c r="E19" s="54" t="n">
        <f aca="false">Item10!D3</f>
        <v>50</v>
      </c>
      <c r="F19" s="56" t="n">
        <f aca="false">Item10!E3</f>
        <v>195.37</v>
      </c>
      <c r="G19" s="56" t="n">
        <f aca="false">(ROUND(F19,2)*E19)</f>
        <v>9768.5</v>
      </c>
      <c r="H19" s="57" t="str">
        <f aca="false">IF(G19&gt;80000,"necessária a subdivisão deste item em cotas!","")</f>
        <v/>
      </c>
    </row>
    <row r="20" customFormat="false" ht="30.55" hidden="false" customHeight="false" outlineLevel="0" collapsed="false">
      <c r="B20" s="54" t="n">
        <v>11</v>
      </c>
      <c r="C20" s="55" t="str">
        <f aca="false">Item11!B3</f>
        <v>FORNO DE MICRO-ONDAS, com as seguintes especificações:     • Capacidade (câmara do alimento) entre 30 e 35 litros;     • Voltagem: 127V;    • Prato giratório removível;     • Display e menu com funções em português;     • Trava de segurança.     • Selo Procel A</v>
      </c>
      <c r="D20" s="54" t="str">
        <f aca="false">Item11!C3</f>
        <v>unidade</v>
      </c>
      <c r="E20" s="54" t="n">
        <f aca="false">Item11!D3</f>
        <v>60</v>
      </c>
      <c r="F20" s="56" t="n">
        <f aca="false">Item11!E3</f>
        <v>582.1</v>
      </c>
      <c r="G20" s="56" t="n">
        <f aca="false">(ROUND(F20,2)*E20)</f>
        <v>34926</v>
      </c>
      <c r="H20" s="57" t="str">
        <f aca="false">IF(G20&gt;80000,"necessária a subdivisão deste item em cotas!","")</f>
        <v/>
      </c>
    </row>
    <row r="21" customFormat="false" ht="30.55" hidden="false" customHeight="false" outlineLevel="0" collapsed="false">
      <c r="B21" s="54" t="n">
        <v>12</v>
      </c>
      <c r="C21" s="55" t="str">
        <f aca="false">Item12!B3</f>
        <v>FORNO DE MICRO-ONDAS, com as seguintes especificações:     • Capacidade (câmara do alimento) entre 30 e 35 litros;     • Voltagem: 220 V;     • Prato giratório removível;     • Display e menu com funções em português;     • Trava de segurança.     • Selo Procel A</v>
      </c>
      <c r="D21" s="54" t="str">
        <f aca="false">Item12!C3</f>
        <v>unidade</v>
      </c>
      <c r="E21" s="54" t="n">
        <f aca="false">Item12!D3</f>
        <v>30</v>
      </c>
      <c r="F21" s="56" t="n">
        <f aca="false">Item12!E3</f>
        <v>579.76</v>
      </c>
      <c r="G21" s="56" t="n">
        <f aca="false">(ROUND(F21,2)*E21)</f>
        <v>17392.8</v>
      </c>
      <c r="H21" s="57" t="str">
        <f aca="false">IF(G21&gt;80000,"necessária a subdivisão deste item em cotas!","")</f>
        <v/>
      </c>
    </row>
    <row r="22" customFormat="false" ht="30.55" hidden="false" customHeight="false" outlineLevel="0" collapsed="false">
      <c r="B22" s="54" t="n">
        <v>13</v>
      </c>
      <c r="C22" s="55" t="str">
        <f aca="false">Item13!B3</f>
        <v>REFRIGERADOR, com as seguintes especificações:     • Tipo frigobar;     • Volume interno total: 75 a 95 litros;     • Selo Procel Classe A;     • Tensão elétrica: 127 V;     • Degelo automático ou bandeja de degelo;     • Prateleiras removíveis;     • Portas reversíveis;     • Controle de temperatura;     • Cor branca.</v>
      </c>
      <c r="D22" s="54" t="str">
        <f aca="false">Item13!C3</f>
        <v>unidade</v>
      </c>
      <c r="E22" s="54" t="n">
        <f aca="false">Item13!D3</f>
        <v>60</v>
      </c>
      <c r="F22" s="56" t="n">
        <f aca="false">Item13!E3</f>
        <v>931.99</v>
      </c>
      <c r="G22" s="56" t="n">
        <f aca="false">(ROUND(F22,2)*E22)</f>
        <v>55919.4</v>
      </c>
      <c r="H22" s="57" t="str">
        <f aca="false">IF(G22&gt;80000,"necessária a subdivisão deste item em cotas!","")</f>
        <v/>
      </c>
    </row>
    <row r="23" customFormat="false" ht="30.55" hidden="false" customHeight="false" outlineLevel="0" collapsed="false">
      <c r="B23" s="54" t="n">
        <v>14</v>
      </c>
      <c r="C23" s="55" t="str">
        <f aca="false">Item14!B3</f>
        <v>REFRIGERADOR, com as seguintes especificações:     • Tipo frigobar;     • Volume interno total: 75 a 95 litros;     • Selo Procel Classe A;     • Tensão elétrica: 220V;     • Degelo automático ou bandeja de degelo;     • Prateleiras removíveis;     • Portas reversíveis;     • Controle de temperatura;     • Cor branca.</v>
      </c>
      <c r="D23" s="54" t="str">
        <f aca="false">Item14!C3</f>
        <v>unidade</v>
      </c>
      <c r="E23" s="54" t="n">
        <f aca="false">Item14!D3</f>
        <v>40</v>
      </c>
      <c r="F23" s="56" t="n">
        <f aca="false">Item14!E3</f>
        <v>997.65</v>
      </c>
      <c r="G23" s="56" t="n">
        <f aca="false">(ROUND(F23,2)*E23)</f>
        <v>39906</v>
      </c>
      <c r="H23" s="57" t="str">
        <f aca="false">IF(G23&gt;80000,"necessária a subdivisão deste item em cotas!","")</f>
        <v/>
      </c>
    </row>
    <row r="24" customFormat="false" ht="59.7" hidden="false" customHeight="false" outlineLevel="0" collapsed="false">
      <c r="B24" s="54" t="n">
        <v>15</v>
      </c>
      <c r="C24" s="55" t="str">
        <f aca="false">Item15!B3</f>
        <v>BEBEDOURO DE COLUNA, com as seguintes especificações:     • Tipo garrafão;     • Selo de conformidade Inmetro;     • Acomodação para garrafão de 10 e 20 litros;     • Capacidade de fornecimento de água gelada : 0,90 l/h ou superior;     • Tensão elétrica: 127V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</v>
      </c>
      <c r="D24" s="54" t="str">
        <f aca="false">Item15!C3</f>
        <v>unidade</v>
      </c>
      <c r="E24" s="54" t="n">
        <f aca="false">Item15!D3</f>
        <v>100</v>
      </c>
      <c r="F24" s="56" t="n">
        <f aca="false">Item15!E3</f>
        <v>565.71</v>
      </c>
      <c r="G24" s="56" t="n">
        <f aca="false">(ROUND(F24,2)*E24)</f>
        <v>56571</v>
      </c>
      <c r="H24" s="57" t="str">
        <f aca="false">IF(G24&gt;80000,"necessária a subdivisão deste item em cotas!","")</f>
        <v/>
      </c>
    </row>
    <row r="25" customFormat="false" ht="59.7" hidden="false" customHeight="false" outlineLevel="0" collapsed="false">
      <c r="B25" s="54" t="n">
        <v>16</v>
      </c>
      <c r="C25" s="55" t="str">
        <f aca="false">Item16!B3</f>
        <v>BEBEDOURO DE COLUNA, com as seguintes especificações:     • Tipo garrafão;     • Selo de conformidade Inmetro;     • Acomodação para garrafão de 10 e 20 litros;     • Capacidade de fornecimento de água gelada : 0,90 l/h ou superior;     • Tensão elétrica: 220V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</v>
      </c>
      <c r="D25" s="54" t="str">
        <f aca="false">Item16!C3</f>
        <v>unidade</v>
      </c>
      <c r="E25" s="54" t="n">
        <f aca="false">Item16!D3</f>
        <v>50</v>
      </c>
      <c r="F25" s="56" t="n">
        <f aca="false">Item16!E3</f>
        <v>558.69</v>
      </c>
      <c r="G25" s="56" t="n">
        <f aca="false">(ROUND(F25,2)*E25)</f>
        <v>27934.5</v>
      </c>
      <c r="H25" s="57" t="str">
        <f aca="false">IF(G25&gt;80000,"necessária a subdivisão deste item em cotas!","")</f>
        <v/>
      </c>
    </row>
    <row r="26" customFormat="false" ht="49.95" hidden="false" customHeight="false" outlineLevel="0" collapsed="false">
      <c r="B26" s="54" t="n">
        <v>17</v>
      </c>
      <c r="C26" s="55" t="str">
        <f aca="false">Item17!B3</f>
        <v>BEBEDOURO DE COLUNA TIPO PRESSÃO, com as seguintes especificações:     • Certificado pelo Inmetro;     • Tensão Elétrica 127V;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</v>
      </c>
      <c r="D26" s="54" t="str">
        <f aca="false">Item17!C3</f>
        <v>unidade</v>
      </c>
      <c r="E26" s="54" t="n">
        <f aca="false">Item17!D3</f>
        <v>40</v>
      </c>
      <c r="F26" s="56" t="n">
        <f aca="false">Item17!E3</f>
        <v>720.88</v>
      </c>
      <c r="G26" s="56" t="n">
        <f aca="false">(ROUND(F26,2)*E26)</f>
        <v>28835.2</v>
      </c>
      <c r="H26" s="57" t="str">
        <f aca="false">IF(G26&gt;80000,"necessária a subdivisão deste item em cotas!","")</f>
        <v/>
      </c>
    </row>
    <row r="27" customFormat="false" ht="49.95" hidden="false" customHeight="false" outlineLevel="0" collapsed="false">
      <c r="B27" s="54" t="n">
        <v>18</v>
      </c>
      <c r="C27" s="55" t="str">
        <f aca="false">Item18!B3</f>
        <v>BEBEDOURO DE COLUNA TIPO PRESSÃO, com as seguintes especificações:     • Certificado pelo Inmetro;     • Tensão Elétrica 220V;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</v>
      </c>
      <c r="D27" s="54" t="str">
        <f aca="false">Item18!C3</f>
        <v>unidade</v>
      </c>
      <c r="E27" s="54" t="n">
        <f aca="false">Item18!D3</f>
        <v>40</v>
      </c>
      <c r="F27" s="56" t="n">
        <f aca="false">Item18!E3</f>
        <v>767.11</v>
      </c>
      <c r="G27" s="56" t="n">
        <f aca="false">(ROUND(F27,2)*E27)</f>
        <v>30684.4</v>
      </c>
      <c r="H27" s="57" t="str">
        <f aca="false">IF(G27&gt;80000,"necessária a subdivisão deste item em cotas!","")</f>
        <v/>
      </c>
    </row>
    <row r="28" customFormat="false" ht="30.55" hidden="false" customHeight="false" outlineLevel="0" collapsed="false">
      <c r="B28" s="54" t="n">
        <v>19</v>
      </c>
      <c r="C28" s="55" t="str">
        <f aca="false">Item19!B3</f>
        <v>VENTILADOR DE COLUNA, com as seguintes especificações:     • Grade de metal;     • Diâmetro da grade: 65 cm, admitida variação de ± 5 cm;     • Tensão: bivolt;     • Coluna regulável, com altura mínima de 1,5m na posição distendida;     • Mecanismo oscilante e controle de velocidade.     • Garantia de, no mínimo, 360 dias.</v>
      </c>
      <c r="D28" s="54" t="str">
        <f aca="false">Item19!C3</f>
        <v>unidade</v>
      </c>
      <c r="E28" s="54" t="n">
        <f aca="false">Item19!D3</f>
        <v>200</v>
      </c>
      <c r="F28" s="56" t="n">
        <f aca="false">Item19!E3</f>
        <v>294.9</v>
      </c>
      <c r="G28" s="56" t="n">
        <f aca="false">(ROUND(F28,2)*E28)</f>
        <v>58980</v>
      </c>
      <c r="H28" s="57" t="str">
        <f aca="false">IF(G28&gt;80000,"necessária a subdivisão deste item em cotas!","")</f>
        <v/>
      </c>
    </row>
    <row r="29" customFormat="false" ht="30.55" hidden="false" customHeight="false" outlineLevel="0" collapsed="false">
      <c r="B29" s="54" t="n">
        <v>20</v>
      </c>
      <c r="C29" s="55" t="str">
        <f aca="false">Item20!B3</f>
        <v>REFRIGERADOR, com as seguintes especificações:     • Volume interno total: mínimo de 340 litros;     • Selo Procel Classe A;     • Tensão elétrica: 127 V;     • Frost free;     • Prateleiras removíveis;     • Portas reversíveis;     • Controle de temperatura;     • Fluído refrigerante ecológico     • Cor branca.</v>
      </c>
      <c r="D29" s="54" t="str">
        <f aca="false">Item20!C3</f>
        <v>unidade</v>
      </c>
      <c r="E29" s="54" t="n">
        <f aca="false">Item20!D3</f>
        <v>20</v>
      </c>
      <c r="F29" s="56" t="n">
        <f aca="false">Item20!E3</f>
        <v>2073.21</v>
      </c>
      <c r="G29" s="56" t="n">
        <f aca="false">(ROUND(F29,2)*E29)</f>
        <v>41464.2</v>
      </c>
      <c r="H29" s="57" t="str">
        <f aca="false">IF(G29&gt;80000,"necessária a subdivisão deste item em cotas!","")</f>
        <v/>
      </c>
    </row>
    <row r="30" customFormat="false" ht="30.55" hidden="false" customHeight="false" outlineLevel="0" collapsed="false">
      <c r="B30" s="54" t="n">
        <v>21</v>
      </c>
      <c r="C30" s="55" t="str">
        <f aca="false">Item21!B3</f>
        <v>REFRIGERADOR, com as seguintes especificações:     • Volume interno total: mínimo de 340 litros;     • Selo Procel Classe A;     • Tensão elétrica: 220 V;    • Frost free;     • Prateleiras removíveis;     • Portas reversíveis;     • Controle de temperatura;     • Fluído refrigerante ecológico     • Cor branca.</v>
      </c>
      <c r="D30" s="54" t="str">
        <f aca="false">Item21!C3</f>
        <v>unidade</v>
      </c>
      <c r="E30" s="54" t="n">
        <f aca="false">Item21!D3</f>
        <v>10</v>
      </c>
      <c r="F30" s="56" t="n">
        <f aca="false">Item21!E3</f>
        <v>2000.88</v>
      </c>
      <c r="G30" s="56" t="n">
        <f aca="false">(ROUND(F30,2)*E30)</f>
        <v>20008.8</v>
      </c>
      <c r="H30" s="57" t="str">
        <f aca="false">IF(G30&gt;80000,"necessária a subdivisão deste item em cotas!","")</f>
        <v/>
      </c>
    </row>
    <row r="31" customFormat="false" ht="30.55" hidden="false" customHeight="false" outlineLevel="0" collapsed="false">
      <c r="B31" s="54" t="n">
        <v>22</v>
      </c>
      <c r="C31" s="55" t="str">
        <f aca="false">Item22!B3</f>
        <v>FREEZER VERTICAL FROST FREE, com as seguintes especificações:     • Capacidade : mínimo de 200 litros;     • Selo Procel classe A;     • Fluído refrigerante ecológico;     • Com gavetas removíveis;     • Controle de temperatura;     • Tensão elétrica: 127 V;     • Cor branca.</v>
      </c>
      <c r="D31" s="54" t="str">
        <f aca="false">Item22!C3</f>
        <v>unidade</v>
      </c>
      <c r="E31" s="54" t="n">
        <f aca="false">Item22!D3</f>
        <v>3</v>
      </c>
      <c r="F31" s="56" t="n">
        <f aca="false">Item22!E3</f>
        <v>2482.02</v>
      </c>
      <c r="G31" s="56" t="n">
        <f aca="false">(ROUND(F31,2)*E31)</f>
        <v>7446.06</v>
      </c>
      <c r="H31" s="57" t="str">
        <f aca="false">IF(G31&gt;80000,"necessária a subdivisão deste item em cotas!","")</f>
        <v/>
      </c>
    </row>
    <row r="32" customFormat="false" ht="30.55" hidden="false" customHeight="false" outlineLevel="0" collapsed="false">
      <c r="B32" s="54" t="n">
        <v>23</v>
      </c>
      <c r="C32" s="55" t="str">
        <f aca="false">Item23!B3</f>
        <v>FREEZER VERTICAL FROST FREE, com as seguintes especificações:     • Capacidade: mínimo de 200 litros;     • Selo Procel classe A;     • Fluído refrigerante ecológico;     • Com gavetas removíveis;     • Controle de temperatura;     • Tensão elétrica: 220 V;     • Cor branca.</v>
      </c>
      <c r="D32" s="54" t="str">
        <f aca="false">Item23!C3</f>
        <v>unidade</v>
      </c>
      <c r="E32" s="54" t="n">
        <f aca="false">Item23!D3</f>
        <v>3</v>
      </c>
      <c r="F32" s="56" t="n">
        <f aca="false">Item23!E3</f>
        <v>2723.64</v>
      </c>
      <c r="G32" s="56" t="n">
        <f aca="false">(ROUND(F32,2)*E32)</f>
        <v>8170.92</v>
      </c>
      <c r="H32" s="57" t="str">
        <f aca="false">IF(G32&gt;80000,"necessária a subdivisão deste item em cotas!","")</f>
        <v/>
      </c>
    </row>
    <row r="33" customFormat="false" ht="30.55" hidden="false" customHeight="false" outlineLevel="0" collapsed="false">
      <c r="B33" s="54" t="n">
        <v>24</v>
      </c>
      <c r="C33" s="55" t="str">
        <f aca="false">Item24!B3</f>
        <v>VENTILADOR DE PAREDE, com as seguintes especificações:     • Grade de metal;     • Diâmetro da grade: 100 cm, admitida variação de ± 5 cm;     • Rotação mínima: 1000 r.p.m.     • Tensão: bivolt ou 110 volt;     • Regulagem de inclinação.     • Garantia de, no mínimo, 360 dias</v>
      </c>
      <c r="D33" s="54" t="str">
        <f aca="false">Item24!C3</f>
        <v>unidade</v>
      </c>
      <c r="E33" s="54" t="n">
        <f aca="false">Item24!D3</f>
        <v>40</v>
      </c>
      <c r="F33" s="56" t="n">
        <f aca="false">Item24!E3</f>
        <v>649.66</v>
      </c>
      <c r="G33" s="56" t="n">
        <f aca="false">(ROUND(F33,2)*E33)</f>
        <v>25986.4</v>
      </c>
      <c r="H33" s="57" t="str">
        <f aca="false">IF(G33&gt;80000,"necessária a subdivisão deste item em cotas!","")</f>
        <v/>
      </c>
    </row>
    <row r="34" customFormat="false" ht="30.55" hidden="false" customHeight="false" outlineLevel="0" collapsed="false">
      <c r="B34" s="54" t="n">
        <v>25</v>
      </c>
      <c r="C34" s="55" t="str">
        <f aca="false">Item25!B3</f>
        <v>VENTILADOR DE PAREDE, com as seguintes especificações:     • Grade de metal;     • Diâmetro da grade: 100 cm, admitida variação de ± 5 cm;     • Rotação mínima: 1000 r.p.m.     • Tensão: bivolt ou 220 volt;     • Regulagem de inclinação.     • Garantia de, no mínimo, 360 dias</v>
      </c>
      <c r="D34" s="54" t="str">
        <f aca="false">Item25!C3</f>
        <v>unidade</v>
      </c>
      <c r="E34" s="54" t="n">
        <f aca="false">Item25!D3</f>
        <v>40</v>
      </c>
      <c r="F34" s="56" t="n">
        <f aca="false">Item25!E3</f>
        <v>684.97</v>
      </c>
      <c r="G34" s="56" t="n">
        <f aca="false">(ROUND(F34,2)*E34)</f>
        <v>27398.8</v>
      </c>
      <c r="H34" s="57" t="str">
        <f aca="false">IF(G34&gt;80000,"necessária a subdivisão deste item em cotas!","")</f>
        <v/>
      </c>
    </row>
    <row r="35" customFormat="false" ht="30.55" hidden="false" customHeight="false" outlineLevel="0" collapsed="false">
      <c r="B35" s="54" t="n">
        <v>26</v>
      </c>
      <c r="C35" s="55" t="str">
        <f aca="false">Item26!B3</f>
        <v>CAFETEIRA ELÉTRICA INDUSTRIAL,com  as seguintes características;      • Depósito em aço inox;     • Capacidade para 20 litros de café pronto;     • Termostato regulável na faixa de 20º C a 120º C.     • Tensão elétrica: 220 v;     • Potência mínima de aquecimento: 4000 W;     • Acompanha coador de pano.     • Garantia de, no mínimo, 90 dias.</v>
      </c>
      <c r="D35" s="54" t="str">
        <f aca="false">Item26!C3</f>
        <v>unidade</v>
      </c>
      <c r="E35" s="54" t="n">
        <f aca="false">Item26!D3</f>
        <v>5</v>
      </c>
      <c r="F35" s="56" t="n">
        <f aca="false">Item26!E3</f>
        <v>2867.45</v>
      </c>
      <c r="G35" s="56" t="n">
        <f aca="false">(ROUND(F35,2)*E35)</f>
        <v>14337.25</v>
      </c>
      <c r="H35" s="57" t="str">
        <f aca="false">IF(G35&gt;80000,"necessária a subdivisão deste item em cotas!","")</f>
        <v/>
      </c>
    </row>
    <row r="36" customFormat="false" ht="30.55" hidden="false" customHeight="false" outlineLevel="0" collapsed="false">
      <c r="B36" s="54" t="n">
        <v>27</v>
      </c>
      <c r="C36" s="55" t="str">
        <f aca="false">Item27!B3</f>
        <v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127 V     • Garantia de, no mínimo, 180 dias.</v>
      </c>
      <c r="D36" s="54" t="str">
        <f aca="false">Item27!C3</f>
        <v>unidade</v>
      </c>
      <c r="E36" s="54" t="n">
        <f aca="false">Item27!D3</f>
        <v>4</v>
      </c>
      <c r="F36" s="56" t="n">
        <f aca="false">Item27!E3</f>
        <v>429.37</v>
      </c>
      <c r="G36" s="56" t="n">
        <f aca="false">(ROUND(F36,2)*E36)</f>
        <v>1717.48</v>
      </c>
      <c r="H36" s="57" t="str">
        <f aca="false">IF(G36&gt;80000,"necessária a subdivisão deste item em cotas!","")</f>
        <v/>
      </c>
    </row>
    <row r="37" customFormat="false" ht="30.55" hidden="false" customHeight="false" outlineLevel="0" collapsed="false">
      <c r="B37" s="54" t="n">
        <v>28</v>
      </c>
      <c r="C37" s="55" t="str">
        <f aca="false">Item28!B3</f>
        <v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220 V     • Garantia de, no mínimo, 180 dias.</v>
      </c>
      <c r="D37" s="54" t="str">
        <f aca="false">Item28!C3</f>
        <v>unidade</v>
      </c>
      <c r="E37" s="54" t="n">
        <f aca="false">Item28!D3</f>
        <v>4</v>
      </c>
      <c r="F37" s="56" t="n">
        <f aca="false">Item28!E3</f>
        <v>444.21</v>
      </c>
      <c r="G37" s="56" t="n">
        <f aca="false">(ROUND(F37,2)*E37)</f>
        <v>1776.84</v>
      </c>
      <c r="H37" s="57" t="str">
        <f aca="false">IF(G37&gt;80000,"necessária a subdivisão deste item em cotas!","")</f>
        <v/>
      </c>
    </row>
    <row r="38" customFormat="false" ht="117.9" hidden="false" customHeight="false" outlineLevel="0" collapsed="false">
      <c r="B38" s="54" t="n">
        <v>29</v>
      </c>
      <c r="C38" s="55" t="str">
        <f aca="false">Item29!B3</f>
        <v>KIT DE MICROFONE SEM FIO DE MÃO, DUPLO, COM RECEPTOR UHF, com as seguintes especificações;  Acompanha 2 (dois) microfones com características:      • Cápsula: Dinâmica     • Frequência de trabalho: UHF (frequências homologadas pela Anatel)   • Impedância de saída: 600 ohms     • Com sincronizador infravermelho    • Resposta frequência: 40Hz a 16KHz     • Potência de saída: mínimo de 10mW    • Emissão de espúrios: menor ou igual a 40dB (with carrier)     • Estabilidade de frequência: mínimo de 0,0005%     • Padrão polar Super Cardioide     • Alimentação dos microfones: a pilhas AA ou 9V Corpo em metal Acompanha 1 (um) receptor UHF duplo com características:     • Quantidade de receptores UHF por kit: 1 (um)     • Estabilidade 10PPM     • Frequência de trabalho: UHF (frequências homologadas pela Anatel)       • Oscilador sintetizado a cristal    • Impedância de saída: 600 Ohms     • Máximo desvio de frequência: 50Hz     • Rejeição de espúrios: 75dB típico     • Rejeição de imagem: 85dB típico     • Relação sinal/ruído: maior ou igual a 105dB     • T.H.D. (distorção harmônica total): menor ou igual a 0.5% @ 1KHz     • Resposta frequência: 40Hz a 16KHz (ou faixa mais ampla)     • 2 (duas) saídas independentes balanceadas (XLR)     • Sensibilidade:1.6uV @ sinad =12Db     • Garantia de, no mínimo, 90 dias.  Em nenhuma hipótese os microfones devem ser considerados separadamente do receptor, pois deve haver compatibilidade entre ambos.</v>
      </c>
      <c r="D38" s="54" t="str">
        <f aca="false">Item29!C3</f>
        <v>unidade</v>
      </c>
      <c r="E38" s="54" t="n">
        <f aca="false">Item29!D3</f>
        <v>4</v>
      </c>
      <c r="F38" s="56" t="n">
        <f aca="false">Item29!E3</f>
        <v>634.28</v>
      </c>
      <c r="G38" s="56" t="n">
        <f aca="false">(ROUND(F38,2)*E38)</f>
        <v>2537.12</v>
      </c>
      <c r="H38" s="57" t="str">
        <f aca="false">IF(G38&gt;80000,"necessária a subdivisão deste item em cotas!","")</f>
        <v/>
      </c>
    </row>
    <row r="39" customFormat="false" ht="137.3" hidden="false" customHeight="false" outlineLevel="0" collapsed="false">
      <c r="B39" s="54" t="n">
        <v>30</v>
      </c>
      <c r="C39" s="55" t="str">
        <f aca="false">Item30!B3</f>
        <v>KIT DE MICROFONE LAPELA SEM FIO COM TRANSMISSOR E RECEPTOR UHF, com as seguintes características:      • O kit acompanha Transmissor e Receptor com Display LCD Multifuncional mais microfone lapela.     • Função Auto-Scan     • Busca automática de frequência     • Sincronização por infravermelho     • Baixo ruído de manuseio     • Saída XLR balanceada e P10 não balanceada Sistema headset, lapela e instrumento     • Faixa de frequência: UHF     • Modo FM (Banda larga)     • Distância entre canais: mínimo de 0,25MHz     • Estabilidade: ±0,005%    • Faixa dinâmica: 100dB     • Desvio máximo: ±45kHz com limitador de nível     • Resposta em frequência: 60Hz-18kHz (±3dB) ou faixa mais ampla     • Relação S/N: maior ou igual a 98dB     • T.H.D.: menor ou igual a 0,5%     • Alcance mínimo: 80m     • Acompanha cabo P10/P10     • Acompanha cabo P10/P2     • Acompanha fonte de alimentação bivolt  Características do Receptor:      • Entrada de antena: BNC / 50Ω     • Sensibilidade: 7dBuV (90dB S/N)     • Com Faixa de ajuste de sensibilidade     • Rejeição de ruídos: maior ou igual a 75dB     • Nível de saída: mínimo de +400mVp.     • Display LCD     • Alimentação por fonte chaveada externa ou 110/220V VAC  Características do Transmissor:      • Saída de RF: mínimo de 15mW (Alta), mínimo de 3mW (Baixa);     • Display LCD     • Rejeição a ruídos: -60dB;     • Alimentação a pilhas      • Garantia de, no mínimo, 90 dias.  Em nenhuma hipótese os itens do kit (microfone, transmissor e receptor) devem ser considerados separadamente, pois deve haver compatibilidade entre microfone lapela, transmissor e receptor.</v>
      </c>
      <c r="D39" s="54" t="str">
        <f aca="false">Item30!C3</f>
        <v>unidade</v>
      </c>
      <c r="E39" s="54" t="n">
        <f aca="false">Item30!D3</f>
        <v>3</v>
      </c>
      <c r="F39" s="56" t="n">
        <f aca="false">Item30!E3</f>
        <v>2395.81</v>
      </c>
      <c r="G39" s="56" t="n">
        <f aca="false">(ROUND(F39,2)*E39)</f>
        <v>7187.43</v>
      </c>
      <c r="H39" s="57" t="str">
        <f aca="false">IF(G39&gt;80000,"necessária a subdivisão deste item em cotas!","")</f>
        <v/>
      </c>
    </row>
    <row r="40" customFormat="false" ht="59.7" hidden="false" customHeight="false" outlineLevel="0" collapsed="false">
      <c r="B40" s="54" t="n">
        <v>31</v>
      </c>
      <c r="C40" s="55" t="str">
        <f aca="false">Item31!B3</f>
        <v>CAIXA DE SOM AMPLIFICADA ATIVA - PORTÁTIL      • Entrada USB/SD card     • Bluetooth     • Sistema Bass-Reflex 2 vias;     • Woofer de 15 Polegadas;     • Corneta com drive de titânio de 1";     • Potência mínima: 300WRMS     • Impedância: 8Ω;     • Resposta de Frequencia típica: 35Hz/40Hz/45Hz/50Hz ~ 18kHz/20kHz;     • Sensibilidade mínima: 96db     • Mínimo de 1 entrada P10 para microfone;     • Mínimo de 1 entrada RCA estéreo;     • Mínimo de 1 saída XLR/P10;     • Alimentação bivolt 115/230V - 50/60Kz;       • Garantia de, no mínimo, 90 dias. </v>
      </c>
      <c r="D40" s="54" t="str">
        <f aca="false">Item31!C3</f>
        <v>unidade</v>
      </c>
      <c r="E40" s="54" t="n">
        <f aca="false">Item31!D3</f>
        <v>3</v>
      </c>
      <c r="F40" s="56" t="n">
        <f aca="false">Item31!E3</f>
        <v>1539.53</v>
      </c>
      <c r="G40" s="56" t="n">
        <f aca="false">(ROUND(F40,2)*E40)</f>
        <v>4618.59</v>
      </c>
      <c r="H40" s="57" t="str">
        <f aca="false">IF(G40&gt;80000,"necessária a subdivisão deste item em cotas!","")</f>
        <v/>
      </c>
    </row>
    <row r="41" customFormat="false" ht="30.55" hidden="false" customHeight="false" outlineLevel="0" collapsed="false">
      <c r="B41" s="54" t="n">
        <v>32</v>
      </c>
      <c r="C41" s="55" t="str">
        <f aca="false">Item32!B3</f>
        <v>MICROFONE DE MÃO COM FIO      • Tipo: Dinâmico     • Resposta de Frequência: 50Hz a 15kHz     • Padrão Polar: Cardióide     • Impedância: 600 Ohms     • Conector XLR     • Sensibilidade: -52dBV/PA a 1kHz;     • Com chave liga e desliga     • Garantia de, no mínimo, 90 dias.</v>
      </c>
      <c r="D41" s="54" t="str">
        <f aca="false">Item32!C3</f>
        <v>unidade</v>
      </c>
      <c r="E41" s="54" t="n">
        <f aca="false">Item32!D3</f>
        <v>3</v>
      </c>
      <c r="F41" s="56" t="n">
        <f aca="false">Item32!E3</f>
        <v>89</v>
      </c>
      <c r="G41" s="56" t="n">
        <f aca="false">(ROUND(F41,2)*E41)</f>
        <v>267</v>
      </c>
      <c r="H41" s="57" t="str">
        <f aca="false">IF(G41&gt;80000,"necessária a subdivisão deste item em cotas!","")</f>
        <v/>
      </c>
    </row>
    <row r="42" customFormat="false" ht="98.5" hidden="false" customHeight="false" outlineLevel="0" collapsed="false">
      <c r="B42" s="54" t="n">
        <v>33</v>
      </c>
      <c r="C42" s="55" t="str">
        <f aca="false">Item33!B3</f>
        <v>ADAPTADOR PARA TELEFONE ANALÓGICO (ATA)      • 1 porta WAN 100BASE-T RJ-45 Porta Ethernet (IEEE 802.3)     • 1 porta LAN 100 BASE-T RJ-45 Porta Ethertnet (IEEE 802.3)     • 2 portas de telefonia FXS RJ11, com 2 números de telefones independentes;     • Saídas de telefone compatíveis com telefones comuns com e sem fio, ou aparelhos de FAX     • Compatibilidade com protocolo SIP 2.0 (RFC 3261)     • Codesc de voz: G.711, G.726, G.723.1, G.729A/B     • Suporte DTMF (RFC2833 e SIP INFO) e FSK     • Passagem de Fax G711 e T.38     • Suporte à supressão de silêncio, cancelamento de eco (G.165, G167, e G168), CNG (geração de ruído de conforto) e PLC (cancelamento de perda de pacote)     • Configuração de rede: estática, DHCP ou PPPoE (ADSL)     • Configurável através do navegador     • Compatível com as funções telefônicas: identificação de chamada, chamada em espera, correio de voz, etc     • Alimentação através de fonte externa bivolt automática     • Referência: Intelbras GKM 2210T, CISCO SPA 122, GRANDSTREAM NAT HT812</v>
      </c>
      <c r="D42" s="54" t="str">
        <f aca="false">Item33!C3</f>
        <v>unidade</v>
      </c>
      <c r="E42" s="54" t="n">
        <f aca="false">Item33!D3</f>
        <v>75</v>
      </c>
      <c r="F42" s="56" t="n">
        <f aca="false">Item33!E3</f>
        <v>438.27</v>
      </c>
      <c r="G42" s="56" t="n">
        <f aca="false">(ROUND(F42,2)*E42)</f>
        <v>32870.25</v>
      </c>
      <c r="H42" s="57" t="str">
        <f aca="false">IF(G42&gt;80000,"necessária a subdivisão deste item em cotas!","")</f>
        <v/>
      </c>
    </row>
    <row r="43" customFormat="false" ht="69.4" hidden="false" customHeight="false" outlineLevel="0" collapsed="false">
      <c r="B43" s="54" t="n">
        <v>34</v>
      </c>
      <c r="C43" s="55" t="str">
        <f aca="false">Item34!B3</f>
        <v>BALANÇA ELETRÔNICA TIPO PLATAFORMA      • Capacidade máxima:  No mínimo 150 kg     • Divisão: 50g     • Voltagem: Bivolt automático (127v a 220v)     • Estrutura em aço carbono com pintura a pó na cor cinza ou preto     • Plataforma com bandeja em aço inox, medindo 50 x 50 cm (permitida variação de +/- 10 cm)     • Única célula de carga central     • Função tara     • Coluna com fixação do indicador digital com 100 cm de altura (permitida variação de +/- 20 cm)     • Gabinete do indicador em ABS injetado e proteção mínima IP-54 (a prova de umidade e pó)     • Display em LED ou cristal líquido com 6 dígitos     • Deve indicar o número da Portaria de aprovação do modelo expedida pelo Inmetro/Dimel</v>
      </c>
      <c r="D43" s="54" t="str">
        <f aca="false">Item34!C3</f>
        <v>unidade</v>
      </c>
      <c r="E43" s="54" t="n">
        <f aca="false">Item34!D3</f>
        <v>6</v>
      </c>
      <c r="F43" s="56" t="n">
        <f aca="false">Item34!E3</f>
        <v>1255.81</v>
      </c>
      <c r="G43" s="56" t="n">
        <f aca="false">(ROUND(F43,2)*E43)</f>
        <v>7534.86</v>
      </c>
      <c r="H43" s="57" t="str">
        <f aca="false">IF(G43&gt;80000,"necessária a subdivisão deste item em cotas!","")</f>
        <v/>
      </c>
    </row>
    <row r="44" customFormat="false" ht="20.85" hidden="false" customHeight="false" outlineLevel="0" collapsed="false">
      <c r="B44" s="54" t="n">
        <v>35</v>
      </c>
      <c r="C44" s="55" t="str">
        <f aca="false">Item35!B3</f>
        <v>ANTENA INTERNA PARA TV DIGITAL      • Cabo de no mínimo 2,5 metros.     • Capta sinais UHF/HDTV     • Conector F macho     • Cor preta</v>
      </c>
      <c r="D44" s="54" t="str">
        <f aca="false">Item35!C3</f>
        <v>unidade</v>
      </c>
      <c r="E44" s="54" t="n">
        <f aca="false">Item35!D3</f>
        <v>80</v>
      </c>
      <c r="F44" s="56" t="n">
        <f aca="false">Item35!E3</f>
        <v>26.8</v>
      </c>
      <c r="G44" s="56" t="n">
        <f aca="false">(ROUND(F44,2)*E44)</f>
        <v>2144</v>
      </c>
      <c r="H44" s="57" t="str">
        <f aca="false">IF(G44&gt;80000,"necessária a subdivisão deste item em cotas!","")</f>
        <v/>
      </c>
    </row>
    <row r="45" customFormat="false" ht="88.8" hidden="false" customHeight="false" outlineLevel="0" collapsed="false">
      <c r="A45" s="58" t="s">
        <v>245</v>
      </c>
      <c r="B45" s="54" t="n">
        <v>36</v>
      </c>
      <c r="C45" s="55" t="str">
        <f aca="false">Item36!B3</f>
        <v>PURIFICADOR DE ÁGUA, com as seguintes características:     • Tensão Elétrica: 127 volts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corrigida.     • Ligado na água da rede.     • Fluido refrigerante ecológico.     • Vida útil do filtro de, no mínimo 06 (seis) meses.     • Selo Inmetro     • Cor branca, cinza, prata ou preta.     • Garantia de no mínimo 6 meses.</v>
      </c>
      <c r="D45" s="54" t="str">
        <f aca="false">Item36!C3</f>
        <v>unidade</v>
      </c>
      <c r="E45" s="54" t="n">
        <f aca="false">Item36!D3</f>
        <v>50</v>
      </c>
      <c r="F45" s="56" t="n">
        <f aca="false">Item36!E3</f>
        <v>641.49</v>
      </c>
      <c r="G45" s="56" t="n">
        <f aca="false">(ROUND(F45,2)*E45)</f>
        <v>32074.5</v>
      </c>
      <c r="H45" s="59" t="s">
        <v>246</v>
      </c>
    </row>
    <row r="46" customFormat="false" ht="88.8" hidden="false" customHeight="false" outlineLevel="0" collapsed="false">
      <c r="A46" s="58"/>
      <c r="B46" s="54" t="n">
        <v>37</v>
      </c>
      <c r="C46" s="55" t="str">
        <f aca="false">Item37!B3</f>
        <v>PURIFICADOR DE ÁGUA, com as seguintes características:     • Tensão Elétrica: 220 volts.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     • Ligado na água da rede.     • Fluido refrigerante ecológico.     • Vida útil do filtro de, no mínimo 06 (seis) meses.     • Selo Inmetro     • Cor branca, cinza, prata ou preta.     • Garantia de no mínimo 6 meses.</v>
      </c>
      <c r="D46" s="54" t="str">
        <f aca="false">Item37!C3</f>
        <v>unidade</v>
      </c>
      <c r="E46" s="54" t="n">
        <f aca="false">Item37!D3</f>
        <v>100</v>
      </c>
      <c r="F46" s="56" t="n">
        <f aca="false">Item37!E3</f>
        <v>620.27</v>
      </c>
      <c r="G46" s="56" t="n">
        <f aca="false">(ROUND(F46,2)*E46)</f>
        <v>62027</v>
      </c>
      <c r="H46" s="60" t="n">
        <f aca="false">SUM(G45:G47)</f>
        <v>119701.5</v>
      </c>
    </row>
    <row r="47" customFormat="false" ht="49.95" hidden="false" customHeight="false" outlineLevel="0" collapsed="false">
      <c r="A47" s="58"/>
      <c r="B47" s="54" t="n">
        <v>38</v>
      </c>
      <c r="C47" s="55" t="str">
        <f aca="false">Item38!B3</f>
        <v>Refil para Purificador de água, com as seguintes características mínimas:     • Compatível com purificadores de água indicados nos itens 36 e 37     • Com capacidade de redução de cloro livre, retenção de partículas Classe C ou superior e eliminação de odores e sabores presentes na água.    • Que possibilite fácil substituição pelo próprio usuário, sem a necessidade de ferramentas (sistema “girou trocou”, “troca fácil”, apenas um botão ou similar).     • Vida útil de, no mínimo, 06 (seis) meses.     • Garantia, de no mínimo, 30 dias.</v>
      </c>
      <c r="D47" s="54" t="str">
        <f aca="false">Item38!C3</f>
        <v>unidade</v>
      </c>
      <c r="E47" s="54" t="n">
        <f aca="false">Item38!D3</f>
        <v>400</v>
      </c>
      <c r="F47" s="56" t="n">
        <f aca="false">Item38!E3</f>
        <v>64</v>
      </c>
      <c r="G47" s="56" t="n">
        <f aca="false">(ROUND(F47,2)*E47)</f>
        <v>25600</v>
      </c>
      <c r="H47" s="60" t="str">
        <f aca="false">IF(G47&gt;80000,"necessária a subdivisão deste item em cotas!","")</f>
        <v/>
      </c>
    </row>
    <row r="48" customFormat="false" ht="79.1" hidden="false" customHeight="false" outlineLevel="0" collapsed="false">
      <c r="B48" s="54" t="n">
        <v>39</v>
      </c>
      <c r="C48" s="55" t="str">
        <f aca="false">Item39!B3</f>
        <v>APARELHOS TELEFÔNICOS IP, com as seguintes características:      • Display alfanumérico;     • Teclado com as funções viva-voz, mute, redial e flash;     • 2 (duas) interfaces ethernet, modelo RJ- 45/10/100baseT uma para conexão com a rede e outra para conexão com o PC;     • Suporte aos CODECs de áudio: G711-A, G711-U, G722, G.726 e G.729 A/B;     • Suporte ao protocolo SIP     • Suporte a uma conta SIP     • Suporte e Gerenciamento SNMP      • Qualidade do Serviço: Nível 2 (IEEE 802.1p/Q) e Nível 3 (Dlffsen);     • CPU: Memória Flash de, no mínimo, 4 Mbytes e SDRAM de, no mínimo, 8 Mbytes;     •  Modo de Configuração: Via display e via interface WEB;     • Alimentação Externa 110 ~ 220 VAC, inclusive com Poe (Power Over Internet) integrado;     • Manual em português;     • Cor preta, argila ou grafite;     • Referência: GRANDSTREAM GXP 1615/1625, Intelbras TIP125 ou Yealink T19P.</v>
      </c>
      <c r="D48" s="54" t="str">
        <f aca="false">Item39!C3</f>
        <v>unidade</v>
      </c>
      <c r="E48" s="54" t="n">
        <f aca="false">Item39!D3</f>
        <v>225</v>
      </c>
      <c r="F48" s="56" t="n">
        <f aca="false">Item39!E3</f>
        <v>315.05</v>
      </c>
      <c r="G48" s="56" t="n">
        <f aca="false">(ROUND(F48,2)*E48)</f>
        <v>70886.25</v>
      </c>
      <c r="H48" s="57" t="str">
        <f aca="false">IF(G48&gt;80000,"necessária a subdivisão deste item em cotas!","")</f>
        <v/>
      </c>
    </row>
    <row r="49" customFormat="false" ht="98.5" hidden="false" customHeight="false" outlineLevel="0" collapsed="false">
      <c r="B49" s="54" t="n">
        <v>40</v>
      </c>
      <c r="C49" s="55" t="str">
        <f aca="false">Item40!B3</f>
        <v>ADAPTADOR PARA TELEFONE ANALÓGICO (ATA)      • 1 porta WAN 100BASE-T RJ-45 Porta Ethernet (IEEE 802.3)     • 1 porta LAN 100 BASE-T RJ-45 Porta Ethertnet (IEEE 802.3)     • 2 portas de telefonia FXS RJ11, com 2 números de telefones independentes;     • Saídas de telefone compatíveis com telefones comuns com e sem fio, ou aparelhos de FAX     • Compatibilidade com protocolo SIP 2.0 (RFC 3261)     • Codesc de voz: G.711, G.726, G.723.1, G.729A/B     • Suporte DTMF (RFC2833 e SIP INFO) e FSK     • Passagem de Fax G711 e T.38     • Suporte à supressão de silêncio, cancelamento de eco (G.165, G167, e G168), CNG (geração de ruído de conforto) e PLC (cancelamento de perda de pacote)     • Configuração de rede: estática, DHCP ou PPPoE (ADSL)     • Configurável através do navegador     • Compatível com as funções telefônicas: identificação de chamada, chamada em espera, correio de voz, etc     • Alimentação através de fonte externa bivolt automática     • Referência: Intelbras GKM 2210T, CISCO SPA 122, GRANDSTREAM NAT HT812</v>
      </c>
      <c r="D49" s="54" t="str">
        <f aca="false">Item40!C3</f>
        <v>unidade</v>
      </c>
      <c r="E49" s="54" t="n">
        <f aca="false">Item40!D3</f>
        <v>225</v>
      </c>
      <c r="F49" s="56" t="n">
        <f aca="false">Item40!E3</f>
        <v>438.27</v>
      </c>
      <c r="G49" s="56" t="n">
        <f aca="false">(ROUND(F49,2)*E49)</f>
        <v>98610.75</v>
      </c>
      <c r="H49" s="57"/>
    </row>
    <row r="50" customFormat="false" ht="15.75" hidden="false" customHeight="true" outlineLevel="0" collapsed="false">
      <c r="B50" s="61"/>
      <c r="C50" s="61"/>
      <c r="D50" s="62" t="s">
        <v>247</v>
      </c>
      <c r="E50" s="62"/>
      <c r="F50" s="62"/>
      <c r="G50" s="63" t="n">
        <f aca="false">SUM(G10:G49)</f>
        <v>975529.85</v>
      </c>
    </row>
  </sheetData>
  <mergeCells count="6">
    <mergeCell ref="A5:H5"/>
    <mergeCell ref="A6:H6"/>
    <mergeCell ref="B8:G8"/>
    <mergeCell ref="A45:A47"/>
    <mergeCell ref="H46:H47"/>
    <mergeCell ref="D50:F50"/>
  </mergeCells>
  <printOptions headings="false" gridLines="false" gridLinesSet="true" horizontalCentered="true" verticalCentered="false"/>
  <pageMargins left="0.511805555555555" right="0.511805555555555" top="0.590277777777778" bottom="0.9125" header="0.511805555555555" footer="0.787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&amp;L&amp;9Estimativa em &amp;D</oddFooter>
  </headerFooter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L1048576"/>
  <sheetViews>
    <sheetView showFormulas="false" showGridLines="true" showRowColHeaders="true" showZeros="true" rightToLeft="false" tabSelected="false" showOutlineSymbols="true" defaultGridColor="true" view="pageBreakPreview" topLeftCell="A79" colorId="64" zoomScale="100" zoomScaleNormal="100" zoomScalePageLayoutView="100" workbookViewId="0">
      <selection pane="topLeft" activeCell="B54" activeCellId="0" sqref="B54"/>
    </sheetView>
  </sheetViews>
  <sheetFormatPr defaultColWidth="9.2265625" defaultRowHeight="12.75" zeroHeight="false" outlineLevelRow="0" outlineLevelCol="0"/>
  <cols>
    <col collapsed="false" customWidth="true" hidden="false" outlineLevel="0" max="1" min="1" style="43" width="9.13"/>
    <col collapsed="false" customWidth="true" hidden="false" outlineLevel="0" max="2" min="2" style="43" width="86.85"/>
    <col collapsed="false" customWidth="true" hidden="false" outlineLevel="0" max="4" min="3" style="64" width="13.29"/>
    <col collapsed="false" customWidth="true" hidden="false" outlineLevel="0" max="5" min="5" style="43" width="13.29"/>
    <col collapsed="false" customWidth="true" hidden="false" outlineLevel="0" max="6" min="6" style="43" width="15.57"/>
    <col collapsed="false" customWidth="true" hidden="false" outlineLevel="0" max="14" min="7" style="44" width="9.13"/>
    <col collapsed="false" customWidth="true" hidden="false" outlineLevel="0" max="64" min="15" style="43" width="9.13"/>
  </cols>
  <sheetData>
    <row r="1" customFormat="false" ht="15.75" hidden="false" customHeight="true" outlineLevel="0" collapsed="false">
      <c r="A1" s="62" t="s">
        <v>248</v>
      </c>
      <c r="B1" s="62"/>
      <c r="C1" s="62"/>
      <c r="D1" s="62"/>
      <c r="E1" s="62"/>
      <c r="F1" s="62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</row>
    <row r="2" customFormat="false" ht="25.5" hidden="false" customHeight="false" outlineLevel="0" collapsed="false">
      <c r="A2" s="53" t="s">
        <v>239</v>
      </c>
      <c r="B2" s="53" t="s">
        <v>240</v>
      </c>
      <c r="C2" s="53" t="s">
        <v>241</v>
      </c>
      <c r="D2" s="53" t="s">
        <v>242</v>
      </c>
      <c r="E2" s="53" t="s">
        <v>243</v>
      </c>
      <c r="F2" s="53" t="s">
        <v>244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customFormat="false" ht="17.25" hidden="false" customHeight="false" outlineLevel="0" collapsed="false">
      <c r="A3" s="65" t="s">
        <v>249</v>
      </c>
      <c r="B3" s="66" t="str">
        <f aca="false">Item1!G20</f>
        <v>ELETRUM</v>
      </c>
      <c r="C3" s="66"/>
      <c r="D3" s="66"/>
      <c r="E3" s="66"/>
      <c r="F3" s="66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customFormat="false" ht="102" hidden="false" customHeight="false" outlineLevel="0" collapsed="false">
      <c r="A4" s="54" t="n">
        <v>1</v>
      </c>
      <c r="B4" s="55" t="str">
        <f aca="false">Item1!B3</f>
        <v>TELEVISOR LED, com as seguintes características:     • Diagonal entre 30 a 32 polegadas;     • Conversor digital integrado;     • Cor preta.    • Fonte bivolt 110-220 V     • Conexões         ◦ Mínimo de 1 (uma) entradas HDMI;         ◦ Mínimo de 1 (uma) entrada USB 2.0 ou superior  com capacidade de reprodução de áudio, vídeo e musicas em alta resolução direto de dispositivo USB (Pen Drive);         ◦ Mínimo de 1(uma) entrada de áudio /vídeo.         ◦ Mínimo de uma entrada RF para TV aberta.     • Controle remoto munido das pilhas necessárias para o primeiro uso.     • Acompanhado de base para uso em mesa     • Garantia de, no mínimo, 360 dias.     • Manual em português.</v>
      </c>
      <c r="C4" s="54" t="str">
        <f aca="false">Item1!C3</f>
        <v>unidade</v>
      </c>
      <c r="D4" s="54" t="n">
        <f aca="false">Item1!D3</f>
        <v>25</v>
      </c>
      <c r="E4" s="56" t="n">
        <f aca="false">Item1!F3</f>
        <v>1038.9</v>
      </c>
      <c r="F4" s="56" t="n">
        <f aca="false">(ROUND(E4,2)*D4)</f>
        <v>25972.5</v>
      </c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customFormat="false" ht="17.25" hidden="false" customHeight="false" outlineLevel="0" collapsed="false">
      <c r="A5" s="65" t="s">
        <v>249</v>
      </c>
      <c r="B5" s="66" t="str">
        <f aca="false">Item2!G20</f>
        <v>LIBERTY PRO INDUSTRIA E COMERCIO DE EQUIPAMENTOS DE INFORMATICA - EIRELI</v>
      </c>
      <c r="C5" s="66"/>
      <c r="D5" s="66"/>
      <c r="E5" s="66"/>
      <c r="F5" s="66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customFormat="false" ht="127.5" hidden="false" customHeight="true" outlineLevel="0" collapsed="false">
      <c r="A6" s="54" t="n">
        <v>2</v>
      </c>
      <c r="B6" s="55" t="str">
        <f aca="false">Item2!B3</f>
        <v>SUPORTE PARA FIXAÇÃO DE TV LED EM PAREDE, com as seguintes características:     •  Com braço articulado para movimentação, em metal, com acabamento em cor preta;     •  Compatível com televisores com tela diagonal de 30 a 32 polegadas;     •  Compatível com padrão de furação Vesa 75x75 / 100x100 / 200x100 / 200x200;     • Garantia de, no mínimo, 90 dias.</v>
      </c>
      <c r="C6" s="54" t="str">
        <f aca="false">Item2!C3</f>
        <v>unidade</v>
      </c>
      <c r="D6" s="54" t="n">
        <f aca="false">Item2!D3</f>
        <v>40</v>
      </c>
      <c r="E6" s="56" t="n">
        <f aca="false">Item2!F3</f>
        <v>59.85</v>
      </c>
      <c r="F6" s="56" t="n">
        <f aca="false">(ROUND(E6,2)*D6)</f>
        <v>2394</v>
      </c>
    </row>
    <row r="7" customFormat="false" ht="17.25" hidden="false" customHeight="false" outlineLevel="0" collapsed="false">
      <c r="A7" s="65" t="s">
        <v>249</v>
      </c>
      <c r="B7" s="66" t="str">
        <f aca="false">Item3!G20</f>
        <v>AMERICANAS</v>
      </c>
      <c r="C7" s="66"/>
      <c r="D7" s="66"/>
      <c r="E7" s="66"/>
      <c r="F7" s="66"/>
    </row>
    <row r="8" customFormat="false" ht="127.5" hidden="false" customHeight="true" outlineLevel="0" collapsed="false">
      <c r="A8" s="54" t="n">
        <v>3</v>
      </c>
      <c r="B8" s="55" t="str">
        <f aca="false">Item3!B3</f>
        <v>SMART TV LED, com as seguintes características:     • Diagonal entre 55 a 60 polegadas;     • Cor preta.     • Resolução de imagem mínima Full HD;     • Conversor digital integrado;    • Fonte bivolt 110-220 V Conexões         ◦ Mínimo de 2 (duas) entradas HDMI;         ◦ Mínimo de 1 (uma) entrada USB 2.0 ou superior com capacidade de reprodução de áudio,  vídeo e musicas em alta resolução direto de dispositivo USB (Pen Drive);         ◦ Mínimo de 1 (uma) entrada de áudio/ vídeo;         ◦ Mínimo de uma entrada RF para TV aberta;         ◦ Mínimo de uma entrada Ethernet (LAN);         ◦ Wi-fi integrado.     • Controle remoto munido das pilhas necessárias;    • Alimentação bi volt: 110 – 220 v/60hz;     • Acompanhado de base para uso em mesa;     • Menu em Português.</v>
      </c>
      <c r="C8" s="54" t="str">
        <f aca="false">Item3!C3</f>
        <v>unidade</v>
      </c>
      <c r="D8" s="54" t="n">
        <f aca="false">Item3!D3</f>
        <v>5</v>
      </c>
      <c r="E8" s="56" t="n">
        <f aca="false">Item3!F3</f>
        <v>2399.99</v>
      </c>
      <c r="F8" s="56" t="n">
        <f aca="false">(ROUND(E8,2)*D8)</f>
        <v>11999.95</v>
      </c>
    </row>
    <row r="9" customFormat="false" ht="12.75" hidden="false" customHeight="true" outlineLevel="0" collapsed="false">
      <c r="A9" s="65" t="s">
        <v>249</v>
      </c>
      <c r="B9" s="66" t="str">
        <f aca="false">Item4!G20</f>
        <v>MAGAZINE LUIZA</v>
      </c>
      <c r="C9" s="66"/>
      <c r="D9" s="66"/>
      <c r="E9" s="66"/>
      <c r="F9" s="66"/>
    </row>
    <row r="10" customFormat="false" ht="102" hidden="false" customHeight="false" outlineLevel="0" collapsed="false">
      <c r="A10" s="54" t="n">
        <v>4</v>
      </c>
      <c r="B10" s="55" t="str">
        <f aca="false">Item4!B3</f>
        <v>APARELHO TELEFÔNICO SEM FIO, com as seguintes características,     • Tecnologia DECT 6.0;     • Tecla localizadora de monofone;     • Tempo de flash: 300ms (trezentos milissegundos);     • Indicador de bateria fraca;     • Ajuste de volume de recepção (monofone);     • Ajuste de volume de campainha;     • Seleção tom/pulso;     • Tecla Flash, rediscar e mudo;     • Acompanha Bateria/pilha recarregável com duração de, no mínimo, 90 horas em modo repouso e mínimo de 9 horas em uso contínuo;     • Fonte bivolt 110-220 V;     • Compatível com os padrões, protocolos e sinalizações do sistema brasileiro de telecomunicações;     • Embalagem individual, em material reciclável;     • Cor preta, grafite, argila, cinza ou branca.     • Garantia de, no mínimo, 90 dias.</v>
      </c>
      <c r="C10" s="54" t="str">
        <f aca="false">Item4!C3</f>
        <v>unidade</v>
      </c>
      <c r="D10" s="54" t="n">
        <f aca="false">Item4!D3</f>
        <v>150</v>
      </c>
      <c r="E10" s="56" t="n">
        <f aca="false">Item4!F3</f>
        <v>109</v>
      </c>
      <c r="F10" s="56" t="n">
        <f aca="false">(ROUND(E10,2)*D10)</f>
        <v>16350</v>
      </c>
    </row>
    <row r="11" customFormat="false" ht="17.25" hidden="false" customHeight="false" outlineLevel="0" collapsed="false">
      <c r="A11" s="65" t="s">
        <v>249</v>
      </c>
      <c r="B11" s="66" t="str">
        <f aca="false">Item5!G20</f>
        <v>GRACIELA MURAKAMI CORREA 38291316821</v>
      </c>
      <c r="C11" s="66"/>
      <c r="D11" s="66"/>
      <c r="E11" s="66"/>
      <c r="F11" s="66"/>
    </row>
    <row r="12" customFormat="false" ht="51" hidden="false" customHeight="false" outlineLevel="0" collapsed="false">
      <c r="A12" s="54" t="n">
        <v>5</v>
      </c>
      <c r="B12" s="55" t="str">
        <f aca="false">Item5!B3</f>
        <v>APARELHO TELEFÔNICO, com as seguintes características:     • Ajuste de volume de campainha;     • Seleção tom/pulso;     • Tecla Flash, rediscar, pausa e mudo;     • Tempo de flash: 300ms (trezentos milissegundos);     • Cor preta, grafite, argila ou branca;     • Compatível com os padrões, protocolos e sinalizações do sistema brasileiro de telecomunicações;     • Embalagem individual, em material reciclável.</v>
      </c>
      <c r="C12" s="54" t="str">
        <f aca="false">Item5!C3</f>
        <v>unidade</v>
      </c>
      <c r="D12" s="54" t="n">
        <f aca="false">Item5!D3</f>
        <v>250</v>
      </c>
      <c r="E12" s="56" t="n">
        <f aca="false">Item5!F3</f>
        <v>37.16</v>
      </c>
      <c r="F12" s="56" t="n">
        <f aca="false">(ROUND(E12,2)*D12)</f>
        <v>9290</v>
      </c>
    </row>
    <row r="13" customFormat="false" ht="17.25" hidden="false" customHeight="false" outlineLevel="0" collapsed="false">
      <c r="A13" s="65" t="s">
        <v>249</v>
      </c>
      <c r="B13" s="66" t="str">
        <f aca="false">Item6!G20</f>
        <v>AMERICANAS</v>
      </c>
      <c r="C13" s="66"/>
      <c r="D13" s="66"/>
      <c r="E13" s="66"/>
      <c r="F13" s="66"/>
    </row>
    <row r="14" customFormat="false" ht="25.5" hidden="false" customHeight="false" outlineLevel="0" collapsed="false">
      <c r="A14" s="54" t="n">
        <v>6</v>
      </c>
      <c r="B14" s="55" t="str">
        <f aca="false">Item6!B3</f>
        <v>MEGAFONE, com as seguintes características:    • Botão liga/desliga     • Som de alerta (sirene)     • Potência mínima de 35 w     • Garantia de, no mínimo, 90 dias.</v>
      </c>
      <c r="C14" s="54" t="str">
        <f aca="false">Item6!C3</f>
        <v>unidade</v>
      </c>
      <c r="D14" s="54" t="n">
        <f aca="false">Item6!D3</f>
        <v>10</v>
      </c>
      <c r="E14" s="56" t="n">
        <f aca="false">Item6!F3</f>
        <v>70.21</v>
      </c>
      <c r="F14" s="56" t="n">
        <f aca="false">(ROUND(E14,2)*D14)</f>
        <v>702.1</v>
      </c>
    </row>
    <row r="15" customFormat="false" ht="17.25" hidden="false" customHeight="false" outlineLevel="0" collapsed="false">
      <c r="A15" s="65" t="s">
        <v>249</v>
      </c>
      <c r="B15" s="66" t="str">
        <f aca="false">Item7!G20</f>
        <v>MAGAZINE LUIZA</v>
      </c>
      <c r="C15" s="66"/>
      <c r="D15" s="66"/>
      <c r="E15" s="66"/>
      <c r="F15" s="66"/>
    </row>
    <row r="16" customFormat="false" ht="114.75" hidden="false" customHeight="false" outlineLevel="0" collapsed="false">
      <c r="A16" s="54" t="n">
        <v>7</v>
      </c>
      <c r="B16" s="55" t="str">
        <f aca="false">Item7!B3</f>
        <v>APARELHOS TELEFÔNICOS IP, com as seguintes características:      • Display alfanumérico;     • Teclado com as funções viva-voz, mute, redial e flash;     • 2 (duas) interfaces ethernet, modelo RJ- 45/10/100baseT uma para conexão com a rede e outra para conexão com o PC;     • Suporte aos CODECs de áudio: G711-A, G711-U, G722, G.726 e G.729 A/B;     • Suporte ao protocolo SIP     • Suporte a uma conta SIP     • Suporte e Gerenciamento SNMP      • Qualidade do Serviço: Nível 2 (IEEE 802.1p/Q) e Nível 3 (Dlffsen);     • CPU: Memória Flash de, no mínimo, 4 Mbytes e SDRAM de, no mínimo, 8 Mbytes;     •  Modo de Configuração: Via display e via interface WEB;     • Alimentação Externa 110 ~ 220 VAC, inclusive com Poe (Power Over Internet) integrado;     • Manual em português;     • Cor preta, argila ou grafite;     • Referência: GRANDSTREAM GXP 1615/1625, Intelbras TIP125 ou Yealink T19P.</v>
      </c>
      <c r="C16" s="54" t="str">
        <f aca="false">Item7!C3</f>
        <v>unidade</v>
      </c>
      <c r="D16" s="54" t="n">
        <f aca="false">Item7!D3</f>
        <v>75</v>
      </c>
      <c r="E16" s="56" t="n">
        <f aca="false">Item7!F3</f>
        <v>271.95</v>
      </c>
      <c r="F16" s="56" t="n">
        <f aca="false">(ROUND(E16,2)*D16)</f>
        <v>20396.25</v>
      </c>
    </row>
    <row r="17" customFormat="false" ht="17.25" hidden="false" customHeight="false" outlineLevel="0" collapsed="false">
      <c r="A17" s="65" t="s">
        <v>249</v>
      </c>
      <c r="B17" s="66" t="str">
        <f aca="false">Item8!G20</f>
        <v>JAMES CAMPOS DE ALENCAR 95483250125</v>
      </c>
      <c r="C17" s="66"/>
      <c r="D17" s="66"/>
      <c r="E17" s="66"/>
      <c r="F17" s="66"/>
    </row>
    <row r="18" customFormat="false" ht="127.5" hidden="false" customHeight="false" outlineLevel="0" collapsed="false">
      <c r="A18" s="54" t="n">
        <v>8</v>
      </c>
      <c r="B18" s="55" t="str">
        <f aca="false">Item8!B3</f>
        <v>• SUPORTE PARA TV LED TIPO PEDESTAL DE PISO, com as seguintes características:     • Com regulagem de altura da TV     • Compatível com TVs de 32 a 65 polegadas;     • Cor predominante preta ou grafite;     • Passagem interna para fiação;     • Com no mínimo uma bandeja de apoio para DVD e Notebook;     • Dimensões da bandeja (500mm x 290mm) (LxP). Admite-se variação de 100 mm na largura e de 100 mm na profundidade;     • Compatível com os seguintes padrões de furação VESA 200x100, 200x200, 200x300, 300x200, 300x300, 400x200, 400x300, 400x400, 600x200 ou 600x400mm (HxV);     • Parafusos para fixação da TV;     • Fabricado em aço carbono com acabamento em pintura eletrostática;     • Rodízio (rodas) para locomoção com trava;     • Mínimo de uma prateleira;     • Carga mínima suportada da TV: 45 kg ou superior;     • Carga mínima sobre a bandeja: 5 kg ou superior;     • Manual de instrução de português.     • Garantia de, no mínimo, 90 dias.</v>
      </c>
      <c r="C18" s="54" t="str">
        <f aca="false">Item8!C3</f>
        <v>unidade</v>
      </c>
      <c r="D18" s="54" t="n">
        <f aca="false">Item8!D3</f>
        <v>10</v>
      </c>
      <c r="E18" s="56" t="n">
        <f aca="false">Item8!F3</f>
        <v>728</v>
      </c>
      <c r="F18" s="56" t="n">
        <f aca="false">(ROUND(E18,2)*D18)</f>
        <v>7280</v>
      </c>
    </row>
    <row r="19" customFormat="false" ht="17.25" hidden="false" customHeight="false" outlineLevel="0" collapsed="false">
      <c r="A19" s="65" t="s">
        <v>249</v>
      </c>
      <c r="B19" s="66" t="str">
        <f aca="false">Item9!G20</f>
        <v>LE BISCUIT</v>
      </c>
      <c r="C19" s="66"/>
      <c r="D19" s="66"/>
      <c r="E19" s="66"/>
      <c r="F19" s="66"/>
    </row>
    <row r="20" customFormat="false" ht="38.25" hidden="false" customHeight="false" outlineLevel="0" collapsed="false">
      <c r="A20" s="54" t="n">
        <v>9</v>
      </c>
      <c r="B20" s="55" t="str">
        <f aca="false">Item9!B3</f>
        <v>CAFETEIRA, com as seguintes especificações:     • Jarra em aço inox;     • Filtro permanente removível;     • Capacidade mínima de 1 litro;     • Indicador do nível de água;     • Alimentação elétrica: 127V ou bivolt.     • Garantia de, no mínimo, 360 dias.</v>
      </c>
      <c r="C20" s="54" t="str">
        <f aca="false">Item9!C3</f>
        <v>unidade</v>
      </c>
      <c r="D20" s="54" t="n">
        <f aca="false">Item9!D3</f>
        <v>50</v>
      </c>
      <c r="E20" s="56" t="n">
        <f aca="false">Item9!F3</f>
        <v>99.99</v>
      </c>
      <c r="F20" s="56" t="n">
        <f aca="false">(ROUND(E20,2)*D20)</f>
        <v>4999.5</v>
      </c>
    </row>
    <row r="21" customFormat="false" ht="17.25" hidden="false" customHeight="false" outlineLevel="0" collapsed="false">
      <c r="A21" s="65" t="s">
        <v>249</v>
      </c>
      <c r="B21" s="66" t="str">
        <f aca="false">Item10!G20</f>
        <v>SCHUMANN</v>
      </c>
      <c r="C21" s="66"/>
      <c r="D21" s="66"/>
      <c r="E21" s="66"/>
      <c r="F21" s="66"/>
    </row>
    <row r="22" customFormat="false" ht="38.25" hidden="false" customHeight="false" outlineLevel="0" collapsed="false">
      <c r="A22" s="54" t="n">
        <v>10</v>
      </c>
      <c r="B22" s="55" t="str">
        <f aca="false">Item10!B3</f>
        <v>CAFETEIRA, com as seguintes especificações:     • Jarra em aço inox;     • Filtro permanente removível;     • Capacidade mínima de 1 litro;     • Indicador do nível de água;     • Alimentação elétrica: 220V ou bivolt.     • Garantia de, no mínimo, 360 dias.</v>
      </c>
      <c r="C22" s="54" t="str">
        <f aca="false">Item10!C3</f>
        <v>unidade</v>
      </c>
      <c r="D22" s="54" t="n">
        <f aca="false">Item10!D3</f>
        <v>50</v>
      </c>
      <c r="E22" s="56" t="n">
        <f aca="false">Item10!F3</f>
        <v>149.31</v>
      </c>
      <c r="F22" s="56" t="n">
        <f aca="false">(ROUND(E22,2)*D22)</f>
        <v>7465.5</v>
      </c>
    </row>
    <row r="23" customFormat="false" ht="17.25" hidden="false" customHeight="false" outlineLevel="0" collapsed="false">
      <c r="A23" s="65" t="s">
        <v>249</v>
      </c>
      <c r="B23" s="66" t="str">
        <f aca="false">Item11!G20</f>
        <v>INFINITY SOLUCOES E CONSULTORIA EIRELI</v>
      </c>
      <c r="C23" s="66"/>
      <c r="D23" s="66"/>
      <c r="E23" s="66"/>
      <c r="F23" s="66"/>
    </row>
    <row r="24" customFormat="false" ht="38.25" hidden="false" customHeight="false" outlineLevel="0" collapsed="false">
      <c r="A24" s="54" t="n">
        <v>11</v>
      </c>
      <c r="B24" s="55" t="str">
        <f aca="false">Item11!B3</f>
        <v>FORNO DE MICRO-ONDAS, com as seguintes especificações:     • Capacidade (câmara do alimento) entre 30 e 35 litros;     • Voltagem: 127V;    • Prato giratório removível;     • Display e menu com funções em português;     • Trava de segurança.     • Selo Procel A</v>
      </c>
      <c r="C24" s="54" t="str">
        <f aca="false">Item11!C3</f>
        <v>unidade</v>
      </c>
      <c r="D24" s="54" t="n">
        <f aca="false">Item11!D3</f>
        <v>60</v>
      </c>
      <c r="E24" s="56" t="n">
        <f aca="false">Item11!F3</f>
        <v>520</v>
      </c>
      <c r="F24" s="56" t="n">
        <f aca="false">(ROUND(E24,2)*D24)</f>
        <v>31200</v>
      </c>
    </row>
    <row r="25" customFormat="false" ht="17.25" hidden="false" customHeight="false" outlineLevel="0" collapsed="false">
      <c r="A25" s="65" t="s">
        <v>249</v>
      </c>
      <c r="B25" s="66" t="str">
        <f aca="false">Item12!G20</f>
        <v>FAST SHOP</v>
      </c>
      <c r="C25" s="66"/>
      <c r="D25" s="66"/>
      <c r="E25" s="66"/>
      <c r="F25" s="66"/>
    </row>
    <row r="26" customFormat="false" ht="38.25" hidden="false" customHeight="false" outlineLevel="0" collapsed="false">
      <c r="A26" s="54" t="n">
        <v>12</v>
      </c>
      <c r="B26" s="55" t="str">
        <f aca="false">Item12!B3</f>
        <v>FORNO DE MICRO-ONDAS, com as seguintes especificações:     • Capacidade (câmara do alimento) entre 30 e 35 litros;     • Voltagem: 220 V;     • Prato giratório removível;     • Display e menu com funções em português;     • Trava de segurança.     • Selo Procel A</v>
      </c>
      <c r="C26" s="54" t="str">
        <f aca="false">Item12!C3</f>
        <v>unidade</v>
      </c>
      <c r="D26" s="54" t="n">
        <f aca="false">Item12!D3</f>
        <v>30</v>
      </c>
      <c r="E26" s="56" t="n">
        <f aca="false">Item12!F3</f>
        <v>499</v>
      </c>
      <c r="F26" s="56" t="n">
        <f aca="false">(ROUND(E26,2)*D26)</f>
        <v>14970</v>
      </c>
    </row>
    <row r="27" customFormat="false" ht="17.25" hidden="false" customHeight="false" outlineLevel="0" collapsed="false">
      <c r="A27" s="65" t="s">
        <v>249</v>
      </c>
      <c r="B27" s="66" t="str">
        <f aca="false">Item13!G20</f>
        <v>DUFRIO</v>
      </c>
      <c r="C27" s="66"/>
      <c r="D27" s="66"/>
      <c r="E27" s="66"/>
      <c r="F27" s="66"/>
    </row>
    <row r="28" customFormat="false" ht="38.25" hidden="false" customHeight="false" outlineLevel="0" collapsed="false">
      <c r="A28" s="54" t="n">
        <v>13</v>
      </c>
      <c r="B28" s="55" t="str">
        <f aca="false">Item13!B3</f>
        <v>REFRIGERADOR, com as seguintes especificações:     • Tipo frigobar;     • Volume interno total: 75 a 95 litros;     • Selo Procel Classe A;     • Tensão elétrica: 127 V;     • Degelo automático ou bandeja de degelo;     • Prateleiras removíveis;     • Portas reversíveis;     • Controle de temperatura;     • Cor branca.</v>
      </c>
      <c r="C28" s="54" t="str">
        <f aca="false">Item13!C3</f>
        <v>unidade</v>
      </c>
      <c r="D28" s="54" t="n">
        <f aca="false">Item13!D3</f>
        <v>60</v>
      </c>
      <c r="E28" s="56" t="n">
        <f aca="false">Item13!F3</f>
        <v>899</v>
      </c>
      <c r="F28" s="56" t="n">
        <f aca="false">(ROUND(E28,2)*D28)</f>
        <v>53940</v>
      </c>
    </row>
    <row r="29" customFormat="false" ht="17.25" hidden="false" customHeight="false" outlineLevel="0" collapsed="false">
      <c r="A29" s="65" t="s">
        <v>249</v>
      </c>
      <c r="B29" s="66" t="str">
        <f aca="false">Item14!G20</f>
        <v>SHOPTIME</v>
      </c>
      <c r="C29" s="66"/>
      <c r="D29" s="66"/>
      <c r="E29" s="66"/>
      <c r="F29" s="66"/>
    </row>
    <row r="30" customFormat="false" ht="38.25" hidden="false" customHeight="false" outlineLevel="0" collapsed="false">
      <c r="A30" s="54" t="n">
        <v>14</v>
      </c>
      <c r="B30" s="55" t="str">
        <f aca="false">Item14!B3</f>
        <v>REFRIGERADOR, com as seguintes especificações:     • Tipo frigobar;     • Volume interno total: 75 a 95 litros;     • Selo Procel Classe A;     • Tensão elétrica: 220V;     • Degelo automático ou bandeja de degelo;     • Prateleiras removíveis;     • Portas reversíveis;     • Controle de temperatura;     • Cor branca.</v>
      </c>
      <c r="C30" s="54" t="str">
        <f aca="false">Item14!C3</f>
        <v>unidade</v>
      </c>
      <c r="D30" s="54" t="n">
        <f aca="false">Item14!D3</f>
        <v>40</v>
      </c>
      <c r="E30" s="56" t="n">
        <f aca="false">Item14!F3</f>
        <v>947.67</v>
      </c>
      <c r="F30" s="56" t="n">
        <f aca="false">(ROUND(E30,2)*D30)</f>
        <v>37906.8</v>
      </c>
    </row>
    <row r="31" customFormat="false" ht="17.25" hidden="false" customHeight="false" outlineLevel="0" collapsed="false">
      <c r="A31" s="65" t="s">
        <v>249</v>
      </c>
      <c r="B31" s="66" t="str">
        <f aca="false">Item15!G20</f>
        <v>MAGITECH - DISTRIBUIDOR DE ELETRONICOS EIRELI</v>
      </c>
      <c r="C31" s="66"/>
      <c r="D31" s="66"/>
      <c r="E31" s="66"/>
      <c r="F31" s="66"/>
    </row>
    <row r="32" customFormat="false" ht="76.5" hidden="false" customHeight="false" outlineLevel="0" collapsed="false">
      <c r="A32" s="54" t="n">
        <v>15</v>
      </c>
      <c r="B32" s="55" t="str">
        <f aca="false">Item15!B3</f>
        <v>BEBEDOURO DE COLUNA, com as seguintes especificações:     • Tipo garrafão;     • Selo de conformidade Inmetro;     • Acomodação para garrafão de 10 e 20 litros;     • Capacidade de fornecimento de água gelada : 0,90 l/h ou superior;     • Tensão elétrica: 127V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</v>
      </c>
      <c r="C32" s="54" t="str">
        <f aca="false">Item15!C3</f>
        <v>unidade</v>
      </c>
      <c r="D32" s="54" t="n">
        <f aca="false">Item15!D3</f>
        <v>100</v>
      </c>
      <c r="E32" s="56" t="n">
        <f aca="false">Item15!F3</f>
        <v>396.9</v>
      </c>
      <c r="F32" s="56" t="n">
        <f aca="false">(ROUND(E32,2)*D32)</f>
        <v>39690</v>
      </c>
    </row>
    <row r="33" customFormat="false" ht="17.25" hidden="false" customHeight="false" outlineLevel="0" collapsed="false">
      <c r="A33" s="65" t="s">
        <v>249</v>
      </c>
      <c r="B33" s="66" t="str">
        <f aca="false">Item16!G20</f>
        <v>MAGITECH - DISTRIBUIDOR DE ELETRONICOS EIRELI</v>
      </c>
      <c r="C33" s="66"/>
      <c r="D33" s="66"/>
      <c r="E33" s="66"/>
      <c r="F33" s="66"/>
    </row>
    <row r="34" customFormat="false" ht="76.5" hidden="false" customHeight="false" outlineLevel="0" collapsed="false">
      <c r="A34" s="54" t="n">
        <v>16</v>
      </c>
      <c r="B34" s="55" t="str">
        <f aca="false">Item16!B3</f>
        <v>BEBEDOURO DE COLUNA, com as seguintes especificações:     • Tipo garrafão;     • Selo de conformidade Inmetro;     • Acomodação para garrafão de 10 e 20 litros;     • Capacidade de fornecimento de água gelada : 0,90 l/h ou superior;     • Tensão elétrica: 220V ou bivolt;     • Gabinete com laterais confeccionadas em aço carbono galvanizado, chapa eletrozincada ou inox;     • Pingadeira com tampo removível;     • Acionamento para água gelada e natural;     • Gás refrigerante ecológico.     • Cor branca ou inox     • Em conformidade com a norma ABNT NBR 16236:2013 (Versão corrigida)</v>
      </c>
      <c r="C34" s="54" t="str">
        <f aca="false">Item16!C3</f>
        <v>unidade</v>
      </c>
      <c r="D34" s="54" t="n">
        <f aca="false">Item16!D3</f>
        <v>50</v>
      </c>
      <c r="E34" s="56" t="n">
        <f aca="false">Item16!F3</f>
        <v>396.9</v>
      </c>
      <c r="F34" s="56" t="n">
        <f aca="false">(ROUND(E34,2)*D34)</f>
        <v>19845</v>
      </c>
    </row>
    <row r="35" customFormat="false" ht="17.25" hidden="false" customHeight="false" outlineLevel="0" collapsed="false">
      <c r="A35" s="65" t="s">
        <v>249</v>
      </c>
      <c r="B35" s="66" t="str">
        <f aca="false">Item17!G20</f>
        <v>DT OFFICE - DISTRIBUIDOR DE ELETRONICOS EIRELI</v>
      </c>
      <c r="C35" s="66"/>
      <c r="D35" s="66"/>
      <c r="E35" s="66"/>
      <c r="F35" s="66"/>
    </row>
    <row r="36" customFormat="false" ht="76.5" hidden="false" customHeight="false" outlineLevel="0" collapsed="false">
      <c r="A36" s="54" t="n">
        <v>17</v>
      </c>
      <c r="B36" s="55" t="str">
        <f aca="false">Item17!B3</f>
        <v>BEBEDOURO DE COLUNA TIPO PRESSÃO, com as seguintes especificações:     • Certificado pelo Inmetro;     • Tensão Elétrica 127V;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</v>
      </c>
      <c r="C36" s="54" t="str">
        <f aca="false">Item17!C3</f>
        <v>unidade</v>
      </c>
      <c r="D36" s="54" t="n">
        <f aca="false">Item17!D3</f>
        <v>40</v>
      </c>
      <c r="E36" s="56" t="n">
        <f aca="false">Item17!F3</f>
        <v>581</v>
      </c>
      <c r="F36" s="56" t="n">
        <f aca="false">(ROUND(E36,2)*D36)</f>
        <v>23240</v>
      </c>
    </row>
    <row r="37" customFormat="false" ht="17.25" hidden="false" customHeight="false" outlineLevel="0" collapsed="false">
      <c r="A37" s="65" t="s">
        <v>249</v>
      </c>
      <c r="B37" s="66" t="str">
        <f aca="false">Item18!G20</f>
        <v>EXCELLENCE COMERCIAL LTDA</v>
      </c>
      <c r="C37" s="66"/>
      <c r="D37" s="66"/>
      <c r="E37" s="66"/>
      <c r="F37" s="66"/>
    </row>
    <row r="38" customFormat="false" ht="76.5" hidden="false" customHeight="false" outlineLevel="0" collapsed="false">
      <c r="A38" s="54" t="n">
        <v>18</v>
      </c>
      <c r="B38" s="55" t="str">
        <f aca="false">Item18!B3</f>
        <v>BEBEDOURO DE COLUNA TIPO PRESSÃO, com as seguintes especificações:     • Certificado pelo Inmetro;     • Tensão Elétrica 220V;     • Gabinete com laterais confeccionada em aço;     • Com 2 torneiras de pressão em latão cromado, uma para jato outra para copo;     • Pia em aço inoxidável;     • Filtro de água com carvão ativado, para reter partículas sólidas e gosto de cloro;     • Capacidade de refrigeração para atendimento médio de 20 pessoas/hora.     • Gás refrigerante ecológico.     • Em conformidade com a norma ABNT NBR 16236:2013 (Versão corrigida)</v>
      </c>
      <c r="C38" s="54" t="str">
        <f aca="false">Item18!C3</f>
        <v>unidade</v>
      </c>
      <c r="D38" s="54" t="n">
        <f aca="false">Item18!D3</f>
        <v>40</v>
      </c>
      <c r="E38" s="56" t="n">
        <f aca="false">Item18!F3</f>
        <v>600</v>
      </c>
      <c r="F38" s="56" t="n">
        <f aca="false">(ROUND(E38,2)*D38)</f>
        <v>24000</v>
      </c>
    </row>
    <row r="39" customFormat="false" ht="17.25" hidden="false" customHeight="false" outlineLevel="0" collapsed="false">
      <c r="A39" s="65" t="s">
        <v>249</v>
      </c>
      <c r="B39" s="66" t="str">
        <f aca="false">Item19!G20</f>
        <v>MAGITECH - DISTRIBUIDOR DE ELETRONICOS EIRELI</v>
      </c>
      <c r="C39" s="66"/>
      <c r="D39" s="66"/>
      <c r="E39" s="66"/>
      <c r="F39" s="66"/>
    </row>
    <row r="40" customFormat="false" ht="51" hidden="false" customHeight="false" outlineLevel="0" collapsed="false">
      <c r="A40" s="54" t="n">
        <v>19</v>
      </c>
      <c r="B40" s="55" t="str">
        <f aca="false">Item19!B3</f>
        <v>VENTILADOR DE COLUNA, com as seguintes especificações:     • Grade de metal;     • Diâmetro da grade: 65 cm, admitida variação de ± 5 cm;     • Tensão: bivolt;     • Coluna regulável, com altura mínima de 1,5m na posição distendida;     • Mecanismo oscilante e controle de velocidade.     • Garantia de, no mínimo, 360 dias.</v>
      </c>
      <c r="C40" s="54" t="str">
        <f aca="false">Item19!C3</f>
        <v>unidade</v>
      </c>
      <c r="D40" s="54" t="n">
        <f aca="false">Item19!D3</f>
        <v>200</v>
      </c>
      <c r="E40" s="56" t="n">
        <f aca="false">Item19!F3</f>
        <v>190</v>
      </c>
      <c r="F40" s="56" t="n">
        <f aca="false">(ROUND(E40,2)*D40)</f>
        <v>38000</v>
      </c>
    </row>
    <row r="41" customFormat="false" ht="17.25" hidden="false" customHeight="false" outlineLevel="0" collapsed="false">
      <c r="A41" s="65" t="s">
        <v>249</v>
      </c>
      <c r="B41" s="66" t="str">
        <f aca="false">Item20!G20</f>
        <v>MAGAZINE LUIZA</v>
      </c>
      <c r="C41" s="66"/>
      <c r="D41" s="66"/>
      <c r="E41" s="66"/>
      <c r="F41" s="66"/>
    </row>
    <row r="42" customFormat="false" ht="38.25" hidden="false" customHeight="false" outlineLevel="0" collapsed="false">
      <c r="A42" s="54" t="n">
        <v>20</v>
      </c>
      <c r="B42" s="55" t="str">
        <f aca="false">Item20!B3</f>
        <v>REFRIGERADOR, com as seguintes especificações:     • Volume interno total: mínimo de 340 litros;     • Selo Procel Classe A;     • Tensão elétrica: 127 V;     • Frost free;     • Prateleiras removíveis;     • Portas reversíveis;     • Controle de temperatura;     • Fluído refrigerante ecológico     • Cor branca.</v>
      </c>
      <c r="C42" s="54" t="str">
        <f aca="false">Item20!C3</f>
        <v>unidade</v>
      </c>
      <c r="D42" s="54" t="n">
        <f aca="false">Item20!D3</f>
        <v>20</v>
      </c>
      <c r="E42" s="56" t="n">
        <f aca="false">Item20!F3</f>
        <v>1699</v>
      </c>
      <c r="F42" s="56" t="n">
        <f aca="false">(ROUND(E42,2)*D42)</f>
        <v>33980</v>
      </c>
    </row>
    <row r="43" customFormat="false" ht="17.25" hidden="false" customHeight="false" outlineLevel="0" collapsed="false">
      <c r="A43" s="65" t="s">
        <v>249</v>
      </c>
      <c r="B43" s="66" t="str">
        <f aca="false">Item21!G20</f>
        <v>MAGAZINE LUIZA</v>
      </c>
      <c r="C43" s="66"/>
      <c r="D43" s="66"/>
      <c r="E43" s="66"/>
      <c r="F43" s="66"/>
    </row>
    <row r="44" customFormat="false" ht="38.25" hidden="false" customHeight="false" outlineLevel="0" collapsed="false">
      <c r="A44" s="54" t="n">
        <v>21</v>
      </c>
      <c r="B44" s="55" t="str">
        <f aca="false">Item21!B3</f>
        <v>REFRIGERADOR, com as seguintes especificações:     • Volume interno total: mínimo de 340 litros;     • Selo Procel Classe A;     • Tensão elétrica: 220 V;    • Frost free;     • Prateleiras removíveis;     • Portas reversíveis;     • Controle de temperatura;     • Fluído refrigerante ecológico     • Cor branca.</v>
      </c>
      <c r="C44" s="54" t="str">
        <f aca="false">Item21!C3</f>
        <v>unidade</v>
      </c>
      <c r="D44" s="54" t="n">
        <f aca="false">Item21!D3</f>
        <v>10</v>
      </c>
      <c r="E44" s="56" t="n">
        <f aca="false">Item21!F3</f>
        <v>1699</v>
      </c>
      <c r="F44" s="56" t="n">
        <f aca="false">(ROUND(E44,2)*D44)</f>
        <v>16990</v>
      </c>
    </row>
    <row r="45" customFormat="false" ht="17.25" hidden="false" customHeight="false" outlineLevel="0" collapsed="false">
      <c r="A45" s="65" t="s">
        <v>249</v>
      </c>
      <c r="B45" s="66" t="str">
        <f aca="false">Item22!G20</f>
        <v>STS COMERCIO VAREJISTA LTDA</v>
      </c>
      <c r="C45" s="66"/>
      <c r="D45" s="66"/>
      <c r="E45" s="66"/>
      <c r="F45" s="66"/>
    </row>
    <row r="46" customFormat="false" ht="38.25" hidden="false" customHeight="false" outlineLevel="0" collapsed="false">
      <c r="A46" s="54" t="n">
        <v>22</v>
      </c>
      <c r="B46" s="55" t="str">
        <f aca="false">Item22!B3</f>
        <v>FREEZER VERTICAL FROST FREE, com as seguintes especificações:     • Capacidade : mínimo de 200 litros;     • Selo Procel classe A;     • Fluído refrigerante ecológico;     • Com gavetas removíveis;     • Controle de temperatura;     • Tensão elétrica: 127 V;     • Cor branca.</v>
      </c>
      <c r="C46" s="54" t="str">
        <f aca="false">Item22!C3</f>
        <v>unidade</v>
      </c>
      <c r="D46" s="54" t="n">
        <f aca="false">Item22!D3</f>
        <v>3</v>
      </c>
      <c r="E46" s="56" t="n">
        <f aca="false">Item22!F3</f>
        <v>2269.99</v>
      </c>
      <c r="F46" s="56" t="n">
        <f aca="false">(ROUND(E46,2)*D46)</f>
        <v>6809.97</v>
      </c>
    </row>
    <row r="47" customFormat="false" ht="17.25" hidden="false" customHeight="false" outlineLevel="0" collapsed="false">
      <c r="A47" s="65" t="s">
        <v>249</v>
      </c>
      <c r="B47" s="66" t="str">
        <f aca="false">Item23!G20</f>
        <v>STS COMERCIO VAREJISTA LTDA</v>
      </c>
      <c r="C47" s="66"/>
      <c r="D47" s="66"/>
      <c r="E47" s="66"/>
      <c r="F47" s="66"/>
    </row>
    <row r="48" customFormat="false" ht="38.25" hidden="false" customHeight="false" outlineLevel="0" collapsed="false">
      <c r="A48" s="54" t="n">
        <v>23</v>
      </c>
      <c r="B48" s="55" t="str">
        <f aca="false">Item23!B3</f>
        <v>FREEZER VERTICAL FROST FREE, com as seguintes especificações:     • Capacidade: mínimo de 200 litros;     • Selo Procel classe A;     • Fluído refrigerante ecológico;     • Com gavetas removíveis;     • Controle de temperatura;     • Tensão elétrica: 220 V;     • Cor branca.</v>
      </c>
      <c r="C48" s="54" t="str">
        <f aca="false">Item23!C3</f>
        <v>unidade</v>
      </c>
      <c r="D48" s="54" t="n">
        <f aca="false">Item23!D3</f>
        <v>3</v>
      </c>
      <c r="E48" s="56" t="n">
        <f aca="false">Item23!F3</f>
        <v>2269.99</v>
      </c>
      <c r="F48" s="56" t="n">
        <f aca="false">(ROUND(E48,2)*D48)</f>
        <v>6809.97</v>
      </c>
    </row>
    <row r="49" customFormat="false" ht="17.25" hidden="false" customHeight="false" outlineLevel="0" collapsed="false">
      <c r="A49" s="65" t="s">
        <v>249</v>
      </c>
      <c r="B49" s="66" t="str">
        <f aca="false">Item24!G20</f>
        <v>H. S. NEVES JUNIOR</v>
      </c>
      <c r="C49" s="66"/>
      <c r="D49" s="66"/>
      <c r="E49" s="66"/>
      <c r="F49" s="66"/>
    </row>
    <row r="50" customFormat="false" ht="30.55" hidden="false" customHeight="false" outlineLevel="0" collapsed="false">
      <c r="A50" s="54" t="n">
        <v>24</v>
      </c>
      <c r="B50" s="55" t="str">
        <f aca="false">Item24!B3</f>
        <v>VENTILADOR DE PAREDE, com as seguintes especificações:     • Grade de metal;     • Diâmetro da grade: 100 cm, admitida variação de ± 5 cm;     • Rotação mínima: 1000 r.p.m.     • Tensão: bivolt ou 110 volt;     • Regulagem de inclinação.     • Garantia de, no mínimo, 360 dias</v>
      </c>
      <c r="C50" s="54" t="str">
        <f aca="false">Item24!C3</f>
        <v>unidade</v>
      </c>
      <c r="D50" s="54" t="n">
        <f aca="false">Item24!D3</f>
        <v>40</v>
      </c>
      <c r="E50" s="56" t="n">
        <f aca="false">Item24!F3</f>
        <v>559</v>
      </c>
      <c r="F50" s="56" t="n">
        <f aca="false">(ROUND(E50,2)*D50)</f>
        <v>22360</v>
      </c>
    </row>
    <row r="51" customFormat="false" ht="17.25" hidden="false" customHeight="false" outlineLevel="0" collapsed="false">
      <c r="A51" s="65" t="s">
        <v>249</v>
      </c>
      <c r="B51" s="66" t="str">
        <f aca="false">Item25!G20</f>
        <v>H. S. NEVES JUNIOR</v>
      </c>
      <c r="C51" s="66"/>
      <c r="D51" s="66"/>
      <c r="E51" s="66"/>
      <c r="F51" s="66"/>
    </row>
    <row r="52" customFormat="false" ht="30.55" hidden="false" customHeight="false" outlineLevel="0" collapsed="false">
      <c r="A52" s="54" t="n">
        <v>25</v>
      </c>
      <c r="B52" s="55" t="str">
        <f aca="false">Item25!B3</f>
        <v>VENTILADOR DE PAREDE, com as seguintes especificações:     • Grade de metal;     • Diâmetro da grade: 100 cm, admitida variação de ± 5 cm;     • Rotação mínima: 1000 r.p.m.     • Tensão: bivolt ou 220 volt;     • Regulagem de inclinação.     • Garantia de, no mínimo, 360 dias</v>
      </c>
      <c r="C52" s="54" t="str">
        <f aca="false">Item25!C3</f>
        <v>unidade</v>
      </c>
      <c r="D52" s="54" t="n">
        <f aca="false">Item25!D3</f>
        <v>40</v>
      </c>
      <c r="E52" s="56" t="n">
        <f aca="false">Item25!F3</f>
        <v>559</v>
      </c>
      <c r="F52" s="56" t="n">
        <f aca="false">(ROUND(E52,2)*D52)</f>
        <v>22360</v>
      </c>
    </row>
    <row r="53" customFormat="false" ht="17.25" hidden="false" customHeight="false" outlineLevel="0" collapsed="false">
      <c r="A53" s="65" t="s">
        <v>249</v>
      </c>
      <c r="B53" s="66" t="str">
        <f aca="false">Item26!G20</f>
        <v>COMAQ</v>
      </c>
      <c r="C53" s="66"/>
      <c r="D53" s="66"/>
      <c r="E53" s="66"/>
      <c r="F53" s="66"/>
    </row>
    <row r="54" customFormat="false" ht="30.55" hidden="false" customHeight="false" outlineLevel="0" collapsed="false">
      <c r="A54" s="54" t="n">
        <v>26</v>
      </c>
      <c r="B54" s="55" t="str">
        <f aca="false">Item26!B3</f>
        <v>CAFETEIRA ELÉTRICA INDUSTRIAL,com  as seguintes características;      • Depósito em aço inox;     • Capacidade para 20 litros de café pronto;     • Termostato regulável na faixa de 20º C a 120º C.     • Tensão elétrica: 220 v;     • Potência mínima de aquecimento: 4000 W;     • Acompanha coador de pano.     • Garantia de, no mínimo, 90 dias.</v>
      </c>
      <c r="C54" s="54" t="str">
        <f aca="false">Item26!C3</f>
        <v>unidade</v>
      </c>
      <c r="D54" s="54" t="n">
        <f aca="false">Item26!D3</f>
        <v>5</v>
      </c>
      <c r="E54" s="56" t="n">
        <f aca="false">Item26!F3</f>
        <v>2130</v>
      </c>
      <c r="F54" s="56" t="n">
        <f aca="false">(ROUND(E54,2)*D54)</f>
        <v>10650</v>
      </c>
    </row>
    <row r="55" customFormat="false" ht="17.25" hidden="false" customHeight="false" outlineLevel="0" collapsed="false">
      <c r="A55" s="65" t="s">
        <v>249</v>
      </c>
      <c r="B55" s="66" t="str">
        <f aca="false">Item27!G20</f>
        <v>CHEFSTOCK COMERCIO DE EQUIPAMENTOS</v>
      </c>
      <c r="C55" s="66"/>
      <c r="D55" s="66"/>
      <c r="E55" s="66"/>
      <c r="F55" s="66"/>
    </row>
    <row r="56" customFormat="false" ht="30.55" hidden="false" customHeight="false" outlineLevel="0" collapsed="false">
      <c r="A56" s="54" t="n">
        <v>27</v>
      </c>
      <c r="B56" s="55" t="str">
        <f aca="false">Item27!B3</f>
        <v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127 V     • Garantia de, no mínimo, 180 dias.</v>
      </c>
      <c r="C56" s="54" t="str">
        <f aca="false">Item27!C3</f>
        <v>unidade</v>
      </c>
      <c r="D56" s="54" t="n">
        <f aca="false">Item27!D3</f>
        <v>4</v>
      </c>
      <c r="E56" s="56" t="n">
        <f aca="false">Item27!F3</f>
        <v>299</v>
      </c>
      <c r="F56" s="56" t="n">
        <f aca="false">(ROUND(E56,2)*D56)</f>
        <v>1196</v>
      </c>
    </row>
    <row r="57" customFormat="false" ht="17.25" hidden="false" customHeight="false" outlineLevel="0" collapsed="false">
      <c r="A57" s="65" t="s">
        <v>249</v>
      </c>
      <c r="B57" s="66" t="str">
        <f aca="false">Item28!G20</f>
        <v>CHEFSTOCK COMERCIO DE EQUIPAMENTOS</v>
      </c>
      <c r="C57" s="66"/>
      <c r="D57" s="66"/>
      <c r="E57" s="66"/>
      <c r="F57" s="66"/>
    </row>
    <row r="58" customFormat="false" ht="30.55" hidden="false" customHeight="false" outlineLevel="0" collapsed="false">
      <c r="A58" s="54" t="n">
        <v>28</v>
      </c>
      <c r="B58" s="55" t="str">
        <f aca="false">Item28!B3</f>
        <v>LIQUIDIFICADOR INDUSTRIAL, com as seguintes características;      • Com gabinete/corpo e copo em inox;     • Capacidade do copo: 1,5 a 2 litros;     • Com tecla/botão liga/desliga     • Com função pulsar     • Base antiderrapante;     • Potência: 800 W ou superior     • Tensão elétrica: 220 V     • Garantia de, no mínimo, 180 dias.</v>
      </c>
      <c r="C58" s="54" t="str">
        <f aca="false">Item28!C3</f>
        <v>unidade</v>
      </c>
      <c r="D58" s="54" t="n">
        <f aca="false">Item28!D3</f>
        <v>4</v>
      </c>
      <c r="E58" s="56" t="n">
        <f aca="false">Item28!F3</f>
        <v>299</v>
      </c>
      <c r="F58" s="56" t="n">
        <f aca="false">(ROUND(E58,2)*D58)</f>
        <v>1196</v>
      </c>
    </row>
    <row r="59" customFormat="false" ht="17.25" hidden="false" customHeight="false" outlineLevel="0" collapsed="false">
      <c r="A59" s="65" t="s">
        <v>249</v>
      </c>
      <c r="B59" s="66" t="str">
        <f aca="false">Item29!G20</f>
        <v>CLEBER NASCIMENTO DA ROSA</v>
      </c>
      <c r="C59" s="66"/>
      <c r="D59" s="66"/>
      <c r="E59" s="66"/>
      <c r="F59" s="66"/>
    </row>
    <row r="60" customFormat="false" ht="127.6" hidden="false" customHeight="false" outlineLevel="0" collapsed="false">
      <c r="A60" s="54" t="n">
        <v>29</v>
      </c>
      <c r="B60" s="55" t="str">
        <f aca="false">Item29!B3</f>
        <v>KIT DE MICROFONE SEM FIO DE MÃO, DUPLO, COM RECEPTOR UHF, com as seguintes especificações;  Acompanha 2 (dois) microfones com características:      • Cápsula: Dinâmica     • Frequência de trabalho: UHF (frequências homologadas pela Anatel)   • Impedância de saída: 600 ohms     • Com sincronizador infravermelho    • Resposta frequência: 40Hz a 16KHz     • Potência de saída: mínimo de 10mW    • Emissão de espúrios: menor ou igual a 40dB (with carrier)     • Estabilidade de frequência: mínimo de 0,0005%     • Padrão polar Super Cardioide     • Alimentação dos microfones: a pilhas AA ou 9V Corpo em metal Acompanha 1 (um) receptor UHF duplo com características:     • Quantidade de receptores UHF por kit: 1 (um)     • Estabilidade 10PPM     • Frequência de trabalho: UHF (frequências homologadas pela Anatel)       • Oscilador sintetizado a cristal    • Impedância de saída: 600 Ohms     • Máximo desvio de frequência: 50Hz     • Rejeição de espúrios: 75dB típico     • Rejeição de imagem: 85dB típico     • Relação sinal/ruído: maior ou igual a 105dB     • T.H.D. (distorção harmônica total): menor ou igual a 0.5% @ 1KHz     • Resposta frequência: 40Hz a 16KHz (ou faixa mais ampla)     • 2 (duas) saídas independentes balanceadas (XLR)     • Sensibilidade:1.6uV @ sinad =12Db     • Garantia de, no mínimo, 90 dias.  Em nenhuma hipótese os microfones devem ser considerados separadamente do receptor, pois deve haver compatibilidade entre ambos.</v>
      </c>
      <c r="C60" s="54" t="str">
        <f aca="false">Item29!C3</f>
        <v>unidade</v>
      </c>
      <c r="D60" s="54" t="n">
        <f aca="false">Item29!D3</f>
        <v>4</v>
      </c>
      <c r="E60" s="56" t="n">
        <f aca="false">Item29!F3</f>
        <v>500</v>
      </c>
      <c r="F60" s="56" t="n">
        <f aca="false">(ROUND(E60,2)*D60)</f>
        <v>2000</v>
      </c>
    </row>
    <row r="61" customFormat="false" ht="17.25" hidden="false" customHeight="false" outlineLevel="0" collapsed="false">
      <c r="A61" s="65" t="s">
        <v>249</v>
      </c>
      <c r="B61" s="66" t="str">
        <f aca="false">Item30!G20</f>
        <v>AMERICANAS</v>
      </c>
      <c r="C61" s="66"/>
      <c r="D61" s="66"/>
      <c r="E61" s="66"/>
      <c r="F61" s="66"/>
    </row>
    <row r="62" customFormat="false" ht="137.3" hidden="false" customHeight="false" outlineLevel="0" collapsed="false">
      <c r="A62" s="54" t="n">
        <v>30</v>
      </c>
      <c r="B62" s="55" t="str">
        <f aca="false">Item30!B3</f>
        <v>KIT DE MICROFONE LAPELA SEM FIO COM TRANSMISSOR E RECEPTOR UHF, com as seguintes características:      • O kit acompanha Transmissor e Receptor com Display LCD Multifuncional mais microfone lapela.     • Função Auto-Scan     • Busca automática de frequência     • Sincronização por infravermelho     • Baixo ruído de manuseio     • Saída XLR balanceada e P10 não balanceada Sistema headset, lapela e instrumento     • Faixa de frequência: UHF     • Modo FM (Banda larga)     • Distância entre canais: mínimo de 0,25MHz     • Estabilidade: ±0,005%    • Faixa dinâmica: 100dB     • Desvio máximo: ±45kHz com limitador de nível     • Resposta em frequência: 60Hz-18kHz (±3dB) ou faixa mais ampla     • Relação S/N: maior ou igual a 98dB     • T.H.D.: menor ou igual a 0,5%     • Alcance mínimo: 80m     • Acompanha cabo P10/P10     • Acompanha cabo P10/P2     • Acompanha fonte de alimentação bivolt  Características do Receptor:      • Entrada de antena: BNC / 50Ω     • Sensibilidade: 7dBuV (90dB S/N)     • Com Faixa de ajuste de sensibilidade     • Rejeição de ruídos: maior ou igual a 75dB     • Nível de saída: mínimo de +400mVp.     • Display LCD     • Alimentação por fonte chaveada externa ou 110/220V VAC  Características do Transmissor:      • Saída de RF: mínimo de 15mW (Alta), mínimo de 3mW (Baixa);     • Display LCD     • Rejeição a ruídos: -60dB;     • Alimentação a pilhas      • Garantia de, no mínimo, 90 dias.  Em nenhuma hipótese os itens do kit (microfone, transmissor e receptor) devem ser considerados separadamente, pois deve haver compatibilidade entre microfone lapela, transmissor e receptor.</v>
      </c>
      <c r="C62" s="54" t="str">
        <f aca="false">Item30!C3</f>
        <v>unidade</v>
      </c>
      <c r="D62" s="54" t="n">
        <f aca="false">Item30!D3</f>
        <v>3</v>
      </c>
      <c r="E62" s="56" t="n">
        <f aca="false">Item30!F3</f>
        <v>760</v>
      </c>
      <c r="F62" s="56" t="n">
        <f aca="false">(ROUND(E62,2)*D62)</f>
        <v>2280</v>
      </c>
    </row>
    <row r="63" customFormat="false" ht="17.25" hidden="false" customHeight="false" outlineLevel="0" collapsed="false">
      <c r="A63" s="65" t="s">
        <v>249</v>
      </c>
      <c r="B63" s="66" t="str">
        <f aca="false">Item31!G20</f>
        <v>SHOPTIME</v>
      </c>
      <c r="C63" s="66"/>
      <c r="D63" s="66"/>
      <c r="E63" s="66"/>
      <c r="F63" s="66"/>
    </row>
    <row r="64" customFormat="false" ht="59.7" hidden="false" customHeight="false" outlineLevel="0" collapsed="false">
      <c r="A64" s="54" t="n">
        <v>31</v>
      </c>
      <c r="B64" s="55" t="str">
        <f aca="false">Item31!B3</f>
        <v>CAIXA DE SOM AMPLIFICADA ATIVA - PORTÁTIL      • Entrada USB/SD card     • Bluetooth     • Sistema Bass-Reflex 2 vias;     • Woofer de 15 Polegadas;     • Corneta com drive de titânio de 1";     • Potência mínima: 300WRMS     • Impedância: 8Ω;     • Resposta de Frequencia típica: 35Hz/40Hz/45Hz/50Hz ~ 18kHz/20kHz;     • Sensibilidade mínima: 96db     • Mínimo de 1 entrada P10 para microfone;     • Mínimo de 1 entrada RCA estéreo;     • Mínimo de 1 saída XLR/P10;     • Alimentação bivolt 115/230V - 50/60Kz;       • Garantia de, no mínimo, 90 dias. </v>
      </c>
      <c r="C64" s="54" t="str">
        <f aca="false">Item31!C3</f>
        <v>unidade</v>
      </c>
      <c r="D64" s="54" t="n">
        <f aca="false">Item31!D3</f>
        <v>3</v>
      </c>
      <c r="E64" s="56" t="n">
        <f aca="false">Item31!F3</f>
        <v>1380</v>
      </c>
      <c r="F64" s="56" t="n">
        <f aca="false">(ROUND(E64,2)*D64)</f>
        <v>4140</v>
      </c>
    </row>
    <row r="65" customFormat="false" ht="17.25" hidden="false" customHeight="false" outlineLevel="0" collapsed="false">
      <c r="A65" s="65" t="s">
        <v>249</v>
      </c>
      <c r="B65" s="66" t="str">
        <f aca="false">Item32!G20</f>
        <v>RONEI CARDOSO DOS ANJOS</v>
      </c>
      <c r="C65" s="66"/>
      <c r="D65" s="66"/>
      <c r="E65" s="66"/>
      <c r="F65" s="66"/>
    </row>
    <row r="66" customFormat="false" ht="38.25" hidden="false" customHeight="false" outlineLevel="0" collapsed="false">
      <c r="A66" s="54" t="n">
        <v>32</v>
      </c>
      <c r="B66" s="55" t="str">
        <f aca="false">Item32!B3</f>
        <v>MICROFONE DE MÃO COM FIO      • Tipo: Dinâmico     • Resposta de Frequência: 50Hz a 15kHz     • Padrão Polar: Cardióide     • Impedância: 600 Ohms     • Conector XLR     • Sensibilidade: -52dBV/PA a 1kHz;     • Com chave liga e desliga     • Garantia de, no mínimo, 90 dias.</v>
      </c>
      <c r="C66" s="54" t="str">
        <f aca="false">Item32!C3</f>
        <v>unidade</v>
      </c>
      <c r="D66" s="54" t="n">
        <f aca="false">Item32!D3</f>
        <v>3</v>
      </c>
      <c r="E66" s="56" t="n">
        <f aca="false">Item32!F3</f>
        <v>80</v>
      </c>
      <c r="F66" s="56" t="n">
        <f aca="false">(ROUND(E66,2)*D66)</f>
        <v>240</v>
      </c>
    </row>
    <row r="67" customFormat="false" ht="17.25" hidden="false" customHeight="false" outlineLevel="0" collapsed="false">
      <c r="A67" s="65" t="s">
        <v>249</v>
      </c>
      <c r="B67" s="66" t="str">
        <f aca="false">Item33!G20</f>
        <v>MAGAZINE LUIZA</v>
      </c>
      <c r="C67" s="66"/>
      <c r="D67" s="66"/>
      <c r="E67" s="66"/>
      <c r="F67" s="66"/>
    </row>
    <row r="68" customFormat="false" ht="127.5" hidden="false" customHeight="false" outlineLevel="0" collapsed="false">
      <c r="A68" s="54" t="n">
        <v>33</v>
      </c>
      <c r="B68" s="55" t="str">
        <f aca="false">Item33!B3</f>
        <v>ADAPTADOR PARA TELEFONE ANALÓGICO (ATA)      • 1 porta WAN 100BASE-T RJ-45 Porta Ethernet (IEEE 802.3)     • 1 porta LAN 100 BASE-T RJ-45 Porta Ethertnet (IEEE 802.3)     • 2 portas de telefonia FXS RJ11, com 2 números de telefones independentes;     • Saídas de telefone compatíveis com telefones comuns com e sem fio, ou aparelhos de FAX     • Compatibilidade com protocolo SIP 2.0 (RFC 3261)     • Codesc de voz: G.711, G.726, G.723.1, G.729A/B     • Suporte DTMF (RFC2833 e SIP INFO) e FSK     • Passagem de Fax G711 e T.38     • Suporte à supressão de silêncio, cancelamento de eco (G.165, G167, e G168), CNG (geração de ruído de conforto) e PLC (cancelamento de perda de pacote)     • Configuração de rede: estática, DHCP ou PPPoE (ADSL)     • Configurável através do navegador     • Compatível com as funções telefônicas: identificação de chamada, chamada em espera, correio de voz, etc     • Alimentação através de fonte externa bivolt automática     • Referência: Intelbras GKM 2210T, CISCO SPA 122, GRANDSTREAM NAT HT812</v>
      </c>
      <c r="C68" s="54" t="str">
        <f aca="false">Item33!C3</f>
        <v>unidade</v>
      </c>
      <c r="D68" s="54" t="n">
        <f aca="false">Item33!D3</f>
        <v>75</v>
      </c>
      <c r="E68" s="56" t="n">
        <f aca="false">Item33!F3</f>
        <v>401.08</v>
      </c>
      <c r="F68" s="56" t="n">
        <f aca="false">(ROUND(E68,2)*D68)</f>
        <v>30081</v>
      </c>
    </row>
    <row r="69" customFormat="false" ht="17.25" hidden="false" customHeight="false" outlineLevel="0" collapsed="false">
      <c r="A69" s="65" t="s">
        <v>249</v>
      </c>
      <c r="B69" s="66" t="str">
        <f aca="false">Item34!G20</f>
        <v>MARCOS RIBEIRO E CIA LTDA</v>
      </c>
      <c r="C69" s="66"/>
      <c r="D69" s="66"/>
      <c r="E69" s="66"/>
      <c r="F69" s="66"/>
    </row>
    <row r="70" customFormat="false" ht="89.25" hidden="false" customHeight="false" outlineLevel="0" collapsed="false">
      <c r="A70" s="54" t="n">
        <v>34</v>
      </c>
      <c r="B70" s="55" t="str">
        <f aca="false">Item34!B3</f>
        <v>BALANÇA ELETRÔNICA TIPO PLATAFORMA      • Capacidade máxima:  No mínimo 150 kg     • Divisão: 50g     • Voltagem: Bivolt automático (127v a 220v)     • Estrutura em aço carbono com pintura a pó na cor cinza ou preto     • Plataforma com bandeja em aço inox, medindo 50 x 50 cm (permitida variação de +/- 10 cm)     • Única célula de carga central     • Função tara     • Coluna com fixação do indicador digital com 100 cm de altura (permitida variação de +/- 20 cm)     • Gabinete do indicador em ABS injetado e proteção mínima IP-54 (a prova de umidade e pó)     • Display em LED ou cristal líquido com 6 dígitos     • Deve indicar o número da Portaria de aprovação do modelo expedida pelo Inmetro/Dimel</v>
      </c>
      <c r="C70" s="54" t="str">
        <f aca="false">Item34!C3</f>
        <v>unidade</v>
      </c>
      <c r="D70" s="54" t="n">
        <f aca="false">Item34!D3</f>
        <v>6</v>
      </c>
      <c r="E70" s="56" t="n">
        <f aca="false">Item34!F3</f>
        <v>880</v>
      </c>
      <c r="F70" s="56" t="n">
        <f aca="false">(ROUND(E70,2)*D70)</f>
        <v>5280</v>
      </c>
    </row>
    <row r="71" customFormat="false" ht="17.25" hidden="false" customHeight="false" outlineLevel="0" collapsed="false">
      <c r="A71" s="65" t="s">
        <v>249</v>
      </c>
      <c r="B71" s="66" t="str">
        <f aca="false">Item35!G20</f>
        <v>CRYSTAL INFORMATICA</v>
      </c>
      <c r="C71" s="66"/>
      <c r="D71" s="66"/>
      <c r="E71" s="66"/>
      <c r="F71" s="66"/>
    </row>
    <row r="72" customFormat="false" ht="25.5" hidden="false" customHeight="false" outlineLevel="0" collapsed="false">
      <c r="A72" s="54" t="n">
        <v>35</v>
      </c>
      <c r="B72" s="55" t="str">
        <f aca="false">Item35!B3</f>
        <v>ANTENA INTERNA PARA TV DIGITAL      • Cabo de no mínimo 2,5 metros.     • Capta sinais UHF/HDTV     • Conector F macho     • Cor preta</v>
      </c>
      <c r="C72" s="54" t="str">
        <f aca="false">Item35!C3</f>
        <v>unidade</v>
      </c>
      <c r="D72" s="54" t="n">
        <f aca="false">Item35!D3</f>
        <v>80</v>
      </c>
      <c r="E72" s="56" t="n">
        <f aca="false">Item35!F3</f>
        <v>24.61</v>
      </c>
      <c r="F72" s="56" t="n">
        <f aca="false">(ROUND(E72,2)*D72)</f>
        <v>1968.8</v>
      </c>
    </row>
    <row r="73" customFormat="false" ht="17.25" hidden="false" customHeight="false" outlineLevel="0" collapsed="false">
      <c r="A73" s="65" t="s">
        <v>249</v>
      </c>
      <c r="B73" s="66" t="str">
        <f aca="false">Item36!G20</f>
        <v>CCK COMERCIAL LTDA</v>
      </c>
      <c r="C73" s="66"/>
      <c r="D73" s="66"/>
      <c r="E73" s="66"/>
      <c r="F73" s="66"/>
    </row>
    <row r="74" customFormat="false" ht="114.75" hidden="false" customHeight="false" outlineLevel="0" collapsed="false">
      <c r="A74" s="54" t="n">
        <v>36</v>
      </c>
      <c r="B74" s="55" t="str">
        <f aca="false">Item36!B3</f>
        <v>PURIFICADOR DE ÁGUA, com as seguintes características:     • Tensão Elétrica: 127 volts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corrigida.     • Ligado na água da rede.     • Fluido refrigerante ecológico.     • Vida útil do filtro de, no mínimo 06 (seis) meses.     • Selo Inmetro     • Cor branca, cinza, prata ou preta.     • Garantia de no mínimo 6 meses.</v>
      </c>
      <c r="C74" s="54" t="str">
        <f aca="false">Item36!C3</f>
        <v>unidade</v>
      </c>
      <c r="D74" s="54" t="n">
        <f aca="false">Item36!D3</f>
        <v>50</v>
      </c>
      <c r="E74" s="56" t="n">
        <f aca="false">Item36!F3</f>
        <v>492</v>
      </c>
      <c r="F74" s="56" t="n">
        <f aca="false">(ROUND(E74,2)*D74)</f>
        <v>24600</v>
      </c>
    </row>
    <row r="75" customFormat="false" ht="17.25" hidden="false" customHeight="false" outlineLevel="0" collapsed="false">
      <c r="A75" s="65" t="s">
        <v>249</v>
      </c>
      <c r="B75" s="66" t="str">
        <f aca="false">Item37!G20</f>
        <v>CCK COMERCIAL LTDA</v>
      </c>
      <c r="C75" s="66"/>
      <c r="D75" s="66"/>
      <c r="E75" s="66"/>
      <c r="F75" s="66"/>
    </row>
    <row r="76" customFormat="false" ht="114.75" hidden="false" customHeight="false" outlineLevel="0" collapsed="false">
      <c r="A76" s="54" t="n">
        <v>37</v>
      </c>
      <c r="B76" s="55" t="str">
        <f aca="false">Item37!B3</f>
        <v>PURIFICADOR DE ÁGUA, com as seguintes características:     • Tensão Elétrica: 220 volts.     • Fornecimento de água em, no mínimo, 02 (duas) temperaturas: natural e gelada.     • Refrigeração feita por compressor.     • Para uso fixado na parede ou em bancada.     • Que possibilite fácil substituição do refil pelo próprio usuário, sem a necessidade de ferramentas (sistema “girou trocou”, “troca fácil”, apenas um botão ou similar).     • Elemento filtrante com capacidade de redução de cloro livre, retenção de partículas Classe C ou superior, e eliminação de odores e sabores presentes na água.     • Capacidade de fornecimento de água gelada de, no mínimo, 0,5 L/H, conforme norma ABNT NBR 16236/2013 Versão corrigida     • Ligado na água da rede.     • Fluido refrigerante ecológico.     • Vida útil do filtro de, no mínimo 06 (seis) meses.     • Selo Inmetro     • Cor branca, cinza, prata ou preta.     • Garantia de no mínimo 6 meses.</v>
      </c>
      <c r="C76" s="54" t="str">
        <f aca="false">Item37!C3</f>
        <v>unidade</v>
      </c>
      <c r="D76" s="54" t="n">
        <f aca="false">Item37!D3</f>
        <v>100</v>
      </c>
      <c r="E76" s="56" t="n">
        <f aca="false">Item37!F3</f>
        <v>492</v>
      </c>
      <c r="F76" s="56" t="n">
        <f aca="false">(ROUND(E76,2)*D76)</f>
        <v>49200</v>
      </c>
    </row>
    <row r="77" customFormat="false" ht="17.25" hidden="false" customHeight="false" outlineLevel="0" collapsed="false">
      <c r="A77" s="65" t="s">
        <v>249</v>
      </c>
      <c r="B77" s="66" t="str">
        <f aca="false">Item38!G20</f>
        <v>LOJA BELGRADO</v>
      </c>
      <c r="C77" s="66"/>
      <c r="D77" s="66"/>
      <c r="E77" s="66"/>
      <c r="F77" s="66"/>
    </row>
    <row r="78" customFormat="false" ht="76.5" hidden="false" customHeight="false" outlineLevel="0" collapsed="false">
      <c r="A78" s="54" t="n">
        <v>38</v>
      </c>
      <c r="B78" s="55" t="str">
        <f aca="false">Item38!B3</f>
        <v>Refil para Purificador de água, com as seguintes características mínimas:     • Compatível com purificadores de água indicados nos itens 36 e 37     • Com capacidade de redução de cloro livre, retenção de partículas Classe C ou superior e eliminação de odores e sabores presentes na água.    • Que possibilite fácil substituição pelo próprio usuário, sem a necessidade de ferramentas (sistema “girou trocou”, “troca fácil”, apenas um botão ou similar).     • Vida útil de, no mínimo, 06 (seis) meses.     • Garantia, de no mínimo, 30 dias.</v>
      </c>
      <c r="C78" s="54" t="str">
        <f aca="false">Item38!C3</f>
        <v>unidade</v>
      </c>
      <c r="D78" s="54" t="n">
        <f aca="false">Item38!D3</f>
        <v>400</v>
      </c>
      <c r="E78" s="56" t="n">
        <f aca="false">Item38!F3</f>
        <v>49.9</v>
      </c>
      <c r="F78" s="56" t="n">
        <f aca="false">(ROUND(E78,2)*D78)</f>
        <v>19960</v>
      </c>
    </row>
    <row r="79" customFormat="false" ht="17.25" hidden="false" customHeight="false" outlineLevel="0" collapsed="false">
      <c r="A79" s="65" t="s">
        <v>249</v>
      </c>
      <c r="B79" s="66" t="str">
        <f aca="false">Item39!G20</f>
        <v>MAGAZINE LUIZA</v>
      </c>
      <c r="C79" s="66"/>
      <c r="D79" s="66"/>
      <c r="E79" s="66"/>
      <c r="F79" s="66"/>
    </row>
    <row r="80" customFormat="false" ht="79.1" hidden="false" customHeight="false" outlineLevel="0" collapsed="false">
      <c r="A80" s="54" t="n">
        <v>39</v>
      </c>
      <c r="B80" s="55" t="str">
        <f aca="false">Item39!B3</f>
        <v>APARELHOS TELEFÔNICOS IP, com as seguintes características:      • Display alfanumérico;     • Teclado com as funções viva-voz, mute, redial e flash;     • 2 (duas) interfaces ethernet, modelo RJ- 45/10/100baseT uma para conexão com a rede e outra para conexão com o PC;     • Suporte aos CODECs de áudio: G711-A, G711-U, G722, G.726 e G.729 A/B;     • Suporte ao protocolo SIP     • Suporte a uma conta SIP     • Suporte e Gerenciamento SNMP      • Qualidade do Serviço: Nível 2 (IEEE 802.1p/Q) e Nível 3 (Dlffsen);     • CPU: Memória Flash de, no mínimo, 4 Mbytes e SDRAM de, no mínimo, 8 Mbytes;     •  Modo de Configuração: Via display e via interface WEB;     • Alimentação Externa 110 ~ 220 VAC, inclusive com Poe (Power Over Internet) integrado;     • Manual em português;     • Cor preta, argila ou grafite;     • Referência: GRANDSTREAM GXP 1615/1625, Intelbras TIP125 ou Yealink T19P.</v>
      </c>
      <c r="C80" s="54" t="str">
        <f aca="false">Item39!C3</f>
        <v>unidade</v>
      </c>
      <c r="D80" s="54" t="n">
        <f aca="false">Item39!D3</f>
        <v>225</v>
      </c>
      <c r="E80" s="56" t="n">
        <f aca="false">Item39!F3</f>
        <v>271.95</v>
      </c>
      <c r="F80" s="56" t="n">
        <f aca="false">(ROUND(E80,2)*D80)</f>
        <v>61188.75</v>
      </c>
    </row>
    <row r="81" customFormat="false" ht="17.25" hidden="false" customHeight="false" outlineLevel="0" collapsed="false">
      <c r="A81" s="65" t="s">
        <v>249</v>
      </c>
      <c r="B81" s="66" t="str">
        <f aca="false">Item40!G20</f>
        <v>MAGAZINE LUIZA</v>
      </c>
      <c r="C81" s="66"/>
      <c r="D81" s="66"/>
      <c r="E81" s="66"/>
      <c r="F81" s="66"/>
    </row>
    <row r="82" customFormat="false" ht="98.5" hidden="false" customHeight="false" outlineLevel="0" collapsed="false">
      <c r="A82" s="54" t="n">
        <v>40</v>
      </c>
      <c r="B82" s="55" t="str">
        <f aca="false">Item40!B3</f>
        <v>ADAPTADOR PARA TELEFONE ANALÓGICO (ATA)      • 1 porta WAN 100BASE-T RJ-45 Porta Ethernet (IEEE 802.3)     • 1 porta LAN 100 BASE-T RJ-45 Porta Ethertnet (IEEE 802.3)     • 2 portas de telefonia FXS RJ11, com 2 números de telefones independentes;     • Saídas de telefone compatíveis com telefones comuns com e sem fio, ou aparelhos de FAX     • Compatibilidade com protocolo SIP 2.0 (RFC 3261)     • Codesc de voz: G.711, G.726, G.723.1, G.729A/B     • Suporte DTMF (RFC2833 e SIP INFO) e FSK     • Passagem de Fax G711 e T.38     • Suporte à supressão de silêncio, cancelamento de eco (G.165, G167, e G168), CNG (geração de ruído de conforto) e PLC (cancelamento de perda de pacote)     • Configuração de rede: estática, DHCP ou PPPoE (ADSL)     • Configurável através do navegador     • Compatível com as funções telefônicas: identificação de chamada, chamada em espera, correio de voz, etc     • Alimentação através de fonte externa bivolt automática     • Referência: Intelbras GKM 2210T, CISCO SPA 122, GRANDSTREAM NAT HT812</v>
      </c>
      <c r="C82" s="54" t="str">
        <f aca="false">Item40!C3</f>
        <v>unidade</v>
      </c>
      <c r="D82" s="54" t="n">
        <f aca="false">Item40!D3</f>
        <v>225</v>
      </c>
      <c r="E82" s="56" t="n">
        <f aca="false">Item40!F3</f>
        <v>401.08</v>
      </c>
      <c r="F82" s="56" t="n">
        <f aca="false">(ROUND(E82,2)*D82)</f>
        <v>90243</v>
      </c>
    </row>
    <row r="83" customFormat="false" ht="25.35" hidden="false" customHeight="true" outlineLevel="0" collapsed="false">
      <c r="A83" s="61"/>
      <c r="B83" s="61"/>
      <c r="C83" s="62" t="s">
        <v>250</v>
      </c>
      <c r="D83" s="62"/>
      <c r="E83" s="62"/>
      <c r="F83" s="63" t="n">
        <f aca="false">SUM(F4:F82)</f>
        <v>803175.09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B53:F53"/>
    <mergeCell ref="B55:F55"/>
    <mergeCell ref="B57:F57"/>
    <mergeCell ref="B59:F59"/>
    <mergeCell ref="B61:F61"/>
    <mergeCell ref="B63:F63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C83:E8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57</v>
      </c>
      <c r="C3" s="9" t="s">
        <v>11</v>
      </c>
      <c r="D3" s="10" t="n">
        <v>10</v>
      </c>
      <c r="E3" s="11" t="n">
        <f aca="false">IF(C20&lt;=25%,D20,MIN(E20:F20))</f>
        <v>124.1</v>
      </c>
      <c r="F3" s="11" t="n">
        <f aca="false">MIN(H3:H17)</f>
        <v>70.21</v>
      </c>
      <c r="G3" s="12" t="s">
        <v>43</v>
      </c>
      <c r="H3" s="13" t="n">
        <v>70.21</v>
      </c>
      <c r="I3" s="14" t="n">
        <f aca="false">IF(H3="","",(IF($C$20&lt;25%,"N/A",IF(H3&lt;=($D$20+$A$20),H3,"Descartado"))))</f>
        <v>70.21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58</v>
      </c>
      <c r="H4" s="13" t="n">
        <v>136.3</v>
      </c>
      <c r="I4" s="14" t="n">
        <f aca="false">IF(H4="","",(IF($C$20&lt;25%,"N/A",IF(H4&lt;=($D$20+$A$20),H4,"Descartado"))))</f>
        <v>136.3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59</v>
      </c>
      <c r="H5" s="13" t="n">
        <v>195.8</v>
      </c>
      <c r="I5" s="14" t="str">
        <f aca="false">IF(H5="","",(IF($C$20&lt;25%,"N/A",IF(H5&lt;=($D$20+$A$20),H5,"Descartado"))))</f>
        <v>Descartado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192</v>
      </c>
      <c r="I6" s="14" t="n">
        <f aca="false">IF(H6="","",(IF($C$20&lt;25%,"N/A",IF(H6&lt;=($D$20+$A$20),H6,"Descartado"))))</f>
        <v>192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60</v>
      </c>
      <c r="H7" s="13" t="n">
        <v>97.9</v>
      </c>
      <c r="I7" s="14" t="n">
        <f aca="false">IF(H7="","",(IF($C$20&lt;25%,"N/A",IF(H7&lt;=($D$20+$A$20),H7,"Descartado"))))</f>
        <v>97.9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55.8172179528862</v>
      </c>
      <c r="B20" s="25" t="n">
        <f aca="false">COUNT(H3:H17)</f>
        <v>5</v>
      </c>
      <c r="C20" s="26" t="n">
        <f aca="false">IF(B20&lt;2,"N/A",(A20/D20))</f>
        <v>0.403187069870602</v>
      </c>
      <c r="D20" s="27" t="n">
        <f aca="false">ROUND(AVERAGE(H3:H17),2)</f>
        <v>138.44</v>
      </c>
      <c r="E20" s="28" t="n">
        <f aca="false">IFERROR(ROUND(IF(B20&lt;2,"N/A",(IF(C20&lt;=25%,"N/A",AVERAGE(I3:I17)))),2),"N/A")</f>
        <v>124.1</v>
      </c>
      <c r="F20" s="28" t="n">
        <f aca="false">ROUND(MEDIAN(H3:H17),2)</f>
        <v>136.3</v>
      </c>
      <c r="G20" s="29" t="str">
        <f aca="false">INDEX(G3:G17,MATCH(H20,H3:H17,0))</f>
        <v>AMERICANAS</v>
      </c>
      <c r="H20" s="30" t="n">
        <f aca="false">MIN(H3:H17)</f>
        <v>70.21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124.1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1241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62</v>
      </c>
      <c r="C3" s="9" t="s">
        <v>11</v>
      </c>
      <c r="D3" s="10" t="n">
        <v>75</v>
      </c>
      <c r="E3" s="11" t="n">
        <f aca="false">IF(C20&lt;=25%,D20,MIN(E20:F20))</f>
        <v>315.05</v>
      </c>
      <c r="F3" s="11" t="n">
        <f aca="false">MIN(H3:H17)</f>
        <v>271.95</v>
      </c>
      <c r="G3" s="12" t="s">
        <v>43</v>
      </c>
      <c r="H3" s="13" t="n">
        <v>320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63</v>
      </c>
      <c r="H4" s="13" t="n">
        <v>353.41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64</v>
      </c>
      <c r="H5" s="13" t="n">
        <v>292.9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65</v>
      </c>
      <c r="H6" s="13" t="n">
        <v>305.9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66</v>
      </c>
      <c r="H7" s="13" t="n">
        <v>304.21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15</v>
      </c>
      <c r="H8" s="13" t="n">
        <v>271.95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67</v>
      </c>
      <c r="H9" s="13" t="n">
        <v>357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31.1053455825446</v>
      </c>
      <c r="B20" s="25" t="n">
        <f aca="false">COUNT(H3:H17)</f>
        <v>7</v>
      </c>
      <c r="C20" s="26" t="n">
        <f aca="false">IF(B20&lt;2,"N/A",(A20/D20))</f>
        <v>0.098731457173606</v>
      </c>
      <c r="D20" s="27" t="n">
        <f aca="false">ROUND(AVERAGE(H3:H17),2)</f>
        <v>315.05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305.9</v>
      </c>
      <c r="G20" s="29" t="str">
        <f aca="false">INDEX(G3:G17,MATCH(H20,H3:H17,0))</f>
        <v>MAGAZINE LUIZA</v>
      </c>
      <c r="H20" s="30" t="n">
        <f aca="false">MIN(H3:H17)</f>
        <v>271.95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315.05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23628.75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69</v>
      </c>
      <c r="C3" s="9" t="s">
        <v>11</v>
      </c>
      <c r="D3" s="10" t="n">
        <v>10</v>
      </c>
      <c r="E3" s="11" t="n">
        <f aca="false">IF(C20&lt;=25%,D20,MIN(E20:F20))</f>
        <v>812.2</v>
      </c>
      <c r="F3" s="11" t="n">
        <f aca="false">MIN(H3:H17)</f>
        <v>728</v>
      </c>
      <c r="G3" s="12" t="s">
        <v>35</v>
      </c>
      <c r="H3" s="13" t="n">
        <v>728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70</v>
      </c>
      <c r="H4" s="13" t="n">
        <v>823.4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71</v>
      </c>
      <c r="H5" s="13" t="n">
        <v>885.2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79.1962120306268</v>
      </c>
      <c r="B20" s="25" t="n">
        <f aca="false">COUNT(H3:H17)</f>
        <v>3</v>
      </c>
      <c r="C20" s="26" t="n">
        <f aca="false">IF(B20&lt;2,"N/A",(A20/D20))</f>
        <v>0.097508264012099</v>
      </c>
      <c r="D20" s="27" t="n">
        <f aca="false">ROUND(AVERAGE(H3:H17),2)</f>
        <v>812.2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823.4</v>
      </c>
      <c r="G20" s="29" t="str">
        <f aca="false">INDEX(G3:G17,MATCH(H20,H3:H17,0))</f>
        <v>JAMES CAMPOS DE ALENCAR 95483250125</v>
      </c>
      <c r="H20" s="30" t="n">
        <f aca="false">MIN(H3:H17)</f>
        <v>728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812.2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8122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ColWidth="9.226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6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73</v>
      </c>
      <c r="C3" s="9" t="s">
        <v>11</v>
      </c>
      <c r="D3" s="10" t="n">
        <v>50</v>
      </c>
      <c r="E3" s="11" t="n">
        <f aca="false">IF(C20&lt;=25%,D20,MIN(E20:F20))</f>
        <v>165.97</v>
      </c>
      <c r="F3" s="11" t="n">
        <f aca="false">MIN(H3:H17)</f>
        <v>99.99</v>
      </c>
      <c r="G3" s="12" t="s">
        <v>64</v>
      </c>
      <c r="H3" s="13" t="n">
        <v>179.5</v>
      </c>
      <c r="I3" s="14" t="n">
        <f aca="false">IF(H3="","",(IF($C$20&lt;25%,"N/A",IF(H3&lt;=($D$20+$A$20),H3,"Descartado"))))</f>
        <v>179.5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218.41</v>
      </c>
      <c r="I4" s="14" t="n">
        <f aca="false">IF(H4="","",(IF($C$20&lt;25%,"N/A",IF(H4&lt;=($D$20+$A$20),H4,"Descartado"))))</f>
        <v>218.41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99.99</v>
      </c>
      <c r="I5" s="14" t="n">
        <f aca="false">IF(H5="","",(IF($C$20&lt;25%,"N/A",IF(H5&lt;=($D$20+$A$20),H5,"Descartado"))))</f>
        <v>99.99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16</v>
      </c>
      <c r="B19" s="7" t="s">
        <v>17</v>
      </c>
      <c r="C19" s="6" t="s">
        <v>18</v>
      </c>
      <c r="D19" s="22" t="s">
        <v>19</v>
      </c>
      <c r="E19" s="23" t="s">
        <v>20</v>
      </c>
      <c r="F19" s="22" t="s">
        <v>21</v>
      </c>
      <c r="G19" s="6" t="s">
        <v>22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60.3588223322269</v>
      </c>
      <c r="B20" s="25" t="n">
        <f aca="false">COUNT(H3:H17)</f>
        <v>3</v>
      </c>
      <c r="C20" s="26" t="n">
        <f aca="false">IF(B20&lt;2,"N/A",(A20/D20))</f>
        <v>0.363673087499108</v>
      </c>
      <c r="D20" s="27" t="n">
        <f aca="false">ROUND(AVERAGE(H3:H17),2)</f>
        <v>165.97</v>
      </c>
      <c r="E20" s="28" t="n">
        <f aca="false">IFERROR(ROUND(IF(B20&lt;2,"N/A",(IF(C20&lt;=25%,"N/A",AVERAGE(I3:I17)))),2),"N/A")</f>
        <v>165.97</v>
      </c>
      <c r="F20" s="28" t="n">
        <f aca="false">ROUND(MEDIAN(H3:H17),2)</f>
        <v>179.5</v>
      </c>
      <c r="G20" s="29" t="str">
        <f aca="false">INDEX(G3:G17,MATCH(H20,H3:H17,0))</f>
        <v>LE BISCUIT</v>
      </c>
      <c r="H20" s="30" t="n">
        <f aca="false">MIN(H3:H17)</f>
        <v>99.99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23</v>
      </c>
      <c r="H22" s="38" t="n">
        <f aca="false">IF(C20&lt;=25%,D20,MIN(E20:F20))</f>
        <v>165.97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24</v>
      </c>
      <c r="H23" s="30" t="n">
        <f aca="false">ROUND(H22,2)*D3</f>
        <v>8298.5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25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26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27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28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29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30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31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2021-01-13T17:14:34Z</cp:lastPrinted>
  <dcterms:modified xsi:type="dcterms:W3CDTF">2021-03-16T11:32:05Z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