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Planilha de Custos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<sst xmlns="http://schemas.openxmlformats.org/spreadsheetml/2006/main" count="196" uniqueCount="115">
  <si>
    <t xml:space="preserve">PLANILHA DE CUSTOS E FORMAÇÃO DE PREÇOS</t>
  </si>
  <si>
    <t xml:space="preserve">Discriminação dos Serviços</t>
  </si>
  <si>
    <t xml:space="preserve">A</t>
  </si>
  <si>
    <t xml:space="preserve">Data de apresentação da proposta</t>
  </si>
  <si>
    <t xml:space="preserve">B</t>
  </si>
  <si>
    <t xml:space="preserve">Município</t>
  </si>
  <si>
    <t xml:space="preserve">C</t>
  </si>
  <si>
    <t xml:space="preserve">Ano do Acordo, Convenção ou Dissídio Coletivo</t>
  </si>
  <si>
    <t xml:space="preserve">D</t>
  </si>
  <si>
    <t xml:space="preserve">Nº de meses de execução contratual</t>
  </si>
  <si>
    <t xml:space="preserve">Identificação do Serviço</t>
  </si>
  <si>
    <t xml:space="preserve">Tipo de Serviço</t>
  </si>
  <si>
    <t xml:space="preserve">Unidade de Medida</t>
  </si>
  <si>
    <t xml:space="preserve">Quantidade total a contratar (em função da unidade de medida)</t>
  </si>
  <si>
    <t xml:space="preserve">Fisioterapia - 20h semanais</t>
  </si>
  <si>
    <t xml:space="preserve">Posto de Serviço</t>
  </si>
  <si>
    <t xml:space="preserve">1 empregado por posto</t>
  </si>
  <si>
    <t xml:space="preserve">Dados complementares para composição dos custos referente à mão-de-obra</t>
  </si>
  <si>
    <t xml:space="preserve">Tipo de serviço (mesmo serviço com características distintas)</t>
  </si>
  <si>
    <t xml:space="preserve">Fisioterapeuta</t>
  </si>
  <si>
    <t xml:space="preserve">Classificação Brasileira de Ocupações (CBO)</t>
  </si>
  <si>
    <t xml:space="preserve">2236-60</t>
  </si>
  <si>
    <t xml:space="preserve">Salário Normativo da Categoria Profissional</t>
  </si>
  <si>
    <t xml:space="preserve">Categoria profissional (vinculada à execução contratual)</t>
  </si>
  <si>
    <t xml:space="preserve">SINFITO/SINDHOSBA - BA000584/2018</t>
  </si>
  <si>
    <t xml:space="preserve">Data base da categoria (dia/mês/ano)</t>
  </si>
  <si>
    <t xml:space="preserve">Módulo 1 - Composição da Remuneração</t>
  </si>
  <si>
    <t xml:space="preserve">Composição da Remuneração</t>
  </si>
  <si>
    <t xml:space="preserve">Valor (R$)</t>
  </si>
  <si>
    <t xml:space="preserve">Salário-Base</t>
  </si>
  <si>
    <t xml:space="preserve">Adicional de Periculosidade</t>
  </si>
  <si>
    <t xml:space="preserve">Adicional de Insalubridade</t>
  </si>
  <si>
    <t xml:space="preserve">Adicional Noturno</t>
  </si>
  <si>
    <t xml:space="preserve">E</t>
  </si>
  <si>
    <t xml:space="preserve">Adicional de Hora Noturna Reduzida</t>
  </si>
  <si>
    <t xml:space="preserve">G</t>
  </si>
  <si>
    <t xml:space="preserve">Outros (especificar)</t>
  </si>
  <si>
    <t xml:space="preserve">Total</t>
  </si>
  <si>
    <t xml:space="preserve">Módulo 2 - Encargos e Benefícios Anuais, Mensais e Diários</t>
  </si>
  <si>
    <t xml:space="preserve">Submódulo 2.1 - 13º (décimo terceiro) Salário, Férias e Adicional de Férias</t>
  </si>
  <si>
    <t xml:space="preserve">2.1</t>
  </si>
  <si>
    <t xml:space="preserve">13º (décimo terceiro) Salário, Férias e Adicional de Férias</t>
  </si>
  <si>
    <t xml:space="preserve">13º (décimo terceiro) Salário</t>
  </si>
  <si>
    <t xml:space="preserve">Férias e Adicional de Férias</t>
  </si>
  <si>
    <t xml:space="preserve">Submódulo 2.2 - Encargos Previdenciários (GPS), Fundo de Garantia por Tempo de Serviço (FGTS) e outras contribuições.</t>
  </si>
  <si>
    <t xml:space="preserve">2.2</t>
  </si>
  <si>
    <t xml:space="preserve">GPS, FGTS e outras contribuições</t>
  </si>
  <si>
    <t xml:space="preserve">Percentual (%)</t>
  </si>
  <si>
    <t xml:space="preserve">INSS</t>
  </si>
  <si>
    <t xml:space="preserve">Salário Educação</t>
  </si>
  <si>
    <t xml:space="preserve">SAT</t>
  </si>
  <si>
    <t xml:space="preserve">SESC ou SESI</t>
  </si>
  <si>
    <t xml:space="preserve">SENAI - SENAC</t>
  </si>
  <si>
    <t xml:space="preserve">F</t>
  </si>
  <si>
    <t xml:space="preserve">SEBRAE</t>
  </si>
  <si>
    <t xml:space="preserve">INCRA</t>
  </si>
  <si>
    <t xml:space="preserve">H</t>
  </si>
  <si>
    <t xml:space="preserve">FGTS</t>
  </si>
  <si>
    <t xml:space="preserve">Total </t>
  </si>
  <si>
    <t xml:space="preserve">Submódulo 2.3 - Benefícios Mensais e Diários.</t>
  </si>
  <si>
    <t xml:space="preserve">2.3</t>
  </si>
  <si>
    <t xml:space="preserve">Benefícios Mensais e Diários</t>
  </si>
  <si>
    <t xml:space="preserve">Transporte</t>
  </si>
  <si>
    <t xml:space="preserve">Auxílio-Refeição/Alimentação</t>
  </si>
  <si>
    <t xml:space="preserve">Benefício xxx</t>
  </si>
  <si>
    <t xml:space="preserve">Quadro-Resumo do Módulo 2 - Encargos e Benefícios anuais, mensais e diários</t>
  </si>
  <si>
    <t xml:space="preserve">Encargos e Benefícios Anuais, Mensais e Diários</t>
  </si>
  <si>
    <t xml:space="preserve">Módulo 3 - Provisão para Rescisão</t>
  </si>
  <si>
    <t xml:space="preserve">Provisão para Rescisão</t>
  </si>
  <si>
    <t xml:space="preserve">Aviso Prévio Indenizado</t>
  </si>
  <si>
    <t xml:space="preserve">Incidência do FGTS sobre o Aviso Prévio Indenizado</t>
  </si>
  <si>
    <t xml:space="preserve">Multa do FGTS e contribuição social sobre o Aviso Prévio Indenizado</t>
  </si>
  <si>
    <t xml:space="preserve">Aviso Prévio Trabalhado</t>
  </si>
  <si>
    <t xml:space="preserve">Incidência de GPS, FGTS e outras contribuições sobre o Aviso Prévio Trabalhado</t>
  </si>
  <si>
    <t xml:space="preserve">Multa do FGTS e contribuição social sobre o Aviso Prévio Trabalhado</t>
  </si>
  <si>
    <t xml:space="preserve">Módulo 4 - Custo de Reposição do Profissional Ausente</t>
  </si>
  <si>
    <t xml:space="preserve">Submódulo 4.1 - Substituto nas Ausências Legais</t>
  </si>
  <si>
    <t xml:space="preserve">4.1</t>
  </si>
  <si>
    <t xml:space="preserve">Substituto nas Ausências Legais</t>
  </si>
  <si>
    <t xml:space="preserve">Substituto na cobertura de Férias</t>
  </si>
  <si>
    <t xml:space="preserve">Substituto na cobertura de Ausências Legais</t>
  </si>
  <si>
    <t xml:space="preserve">Substituto na cobertura de Licença-Paternidade</t>
  </si>
  <si>
    <t xml:space="preserve">Substituto na cobertura de Ausência por acidente de trabalho</t>
  </si>
  <si>
    <t xml:space="preserve">Substituto na cobertura de Afastamento Maternidade</t>
  </si>
  <si>
    <t xml:space="preserve">Substituto na cobertura de Outras ausências (especificar)</t>
  </si>
  <si>
    <t xml:space="preserve">Submódulo 4.2 - Substituto na Intrajornada</t>
  </si>
  <si>
    <t xml:space="preserve">4.2</t>
  </si>
  <si>
    <t xml:space="preserve">Substituto na Intrajornada</t>
  </si>
  <si>
    <t xml:space="preserve">Substituto na cobertura de Intervalo para repouso e alimentação</t>
  </si>
  <si>
    <t xml:space="preserve">Quadro-Resumo do Módulo 4 - Custo de Reposição do Profissional Ausente</t>
  </si>
  <si>
    <t xml:space="preserve">Custo de Reposição do Profissional Ausente</t>
  </si>
  <si>
    <t xml:space="preserve">Módulo 5 - Insumos Diversos</t>
  </si>
  <si>
    <t xml:space="preserve">Insumos Diversos</t>
  </si>
  <si>
    <t xml:space="preserve">Uniformes</t>
  </si>
  <si>
    <t xml:space="preserve">Materiais</t>
  </si>
  <si>
    <t xml:space="preserve">Equipamentos</t>
  </si>
  <si>
    <t xml:space="preserve">Módulo 6 - Custos Indiretos, Tributos e Lucro</t>
  </si>
  <si>
    <t xml:space="preserve">Custos Indiretos, Tributos e Lucro</t>
  </si>
  <si>
    <t xml:space="preserve">Custos Indiretos</t>
  </si>
  <si>
    <t xml:space="preserve">Lucro</t>
  </si>
  <si>
    <t xml:space="preserve">Tributos</t>
  </si>
  <si>
    <t xml:space="preserve">C.1. Tributos Federais (especificar)</t>
  </si>
  <si>
    <t xml:space="preserve">C.1.A. PIS</t>
  </si>
  <si>
    <t xml:space="preserve">C.1.B. COFINS</t>
  </si>
  <si>
    <t xml:space="preserve">C.2. Tributos Estaduais (especificar)</t>
  </si>
  <si>
    <t xml:space="preserve">C.3. Tributos Municipais (especificar)</t>
  </si>
  <si>
    <t xml:space="preserve">C.3.A. ISS</t>
  </si>
  <si>
    <t xml:space="preserve">2. QUADRO-RESUMO DO CUSTO POR EMPREGADO</t>
  </si>
  <si>
    <t xml:space="preserve">Mão de obra vinculada à execução contratual (valor por empregado)</t>
  </si>
  <si>
    <t xml:space="preserve">Subtotal (A + B +C+ D + E)</t>
  </si>
  <si>
    <t xml:space="preserve">Módulo 6 – Custos Indiretos, Tributos e Lucro</t>
  </si>
  <si>
    <t xml:space="preserve">Valor Total por Empregado </t>
  </si>
  <si>
    <t xml:space="preserve">3. VALOR TOTAL ESTIMADO</t>
  </si>
  <si>
    <t xml:space="preserve">Valor estimado para seis meses de execução contratual</t>
  </si>
  <si>
    <t xml:space="preserve">Serviços de fisioterapia, compreendendo um posto de trabalho para profissional fisioterapeuta</t>
  </si>
</sst>
</file>

<file path=xl/styles.xml><?xml version="1.0" encoding="utf-8"?>
<styleSheet xmlns="http://schemas.openxmlformats.org/spreadsheetml/2006/main">
  <numFmts count="7">
    <numFmt numFmtId="164" formatCode="General"/>
    <numFmt numFmtId="165" formatCode="_(* #,##0.00_);_(* \(#,##0.00\);_(* \-??_);_(@_)"/>
    <numFmt numFmtId="166" formatCode="_-* #,##0.00_-;\-* #,##0.00_-;_-* \-??_-;_-@_-"/>
    <numFmt numFmtId="167" formatCode="[$-416]D/M/YYYY"/>
    <numFmt numFmtId="168" formatCode="0%"/>
    <numFmt numFmtId="169" formatCode="0.00%"/>
    <numFmt numFmtId="170" formatCode="0.00"/>
  </numFmts>
  <fonts count="9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2"/>
      <charset val="1"/>
    </font>
    <font>
      <sz val="10"/>
      <color rgb="FF000000"/>
      <name val="Times New Roman"/>
      <family val="1"/>
      <charset val="1"/>
    </font>
    <font>
      <b val="true"/>
      <sz val="12"/>
      <color rgb="FFFFFFFF"/>
      <name val="Times New Roman"/>
      <family val="1"/>
      <charset val="1"/>
    </font>
    <font>
      <b val="true"/>
      <sz val="10"/>
      <color rgb="FF000000"/>
      <name val="Times New Roman"/>
      <family val="1"/>
      <charset val="1"/>
    </font>
    <font>
      <b val="true"/>
      <i val="true"/>
      <sz val="10"/>
      <color rgb="FF000000"/>
      <name val="Times New Roman"/>
      <family val="1"/>
      <charset val="1"/>
    </font>
  </fonts>
  <fills count="6">
    <fill>
      <patternFill patternType="none"/>
    </fill>
    <fill>
      <patternFill patternType="gray125"/>
    </fill>
    <fill>
      <patternFill patternType="solid">
        <fgColor rgb="FF595959"/>
        <bgColor rgb="FF7F7F7F"/>
      </patternFill>
    </fill>
    <fill>
      <patternFill patternType="solid">
        <fgColor rgb="FF7F7F7F"/>
        <bgColor rgb="FF969696"/>
      </patternFill>
    </fill>
    <fill>
      <patternFill patternType="solid">
        <fgColor rgb="FFBFBFBF"/>
        <bgColor rgb="FFE6B9B8"/>
      </patternFill>
    </fill>
    <fill>
      <patternFill patternType="solid">
        <fgColor rgb="FFE6B9B8"/>
        <bgColor rgb="FFBFBFBF"/>
      </patternFill>
    </fill>
  </fills>
  <borders count="4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 style="thin"/>
      <top style="thin"/>
      <bottom style="thin"/>
      <diagonal/>
    </border>
  </borders>
  <cellStyleXfs count="29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166" fontId="0" fillId="0" borderId="0" applyFont="true" applyBorder="false" applyAlignment="true" applyProtection="false">
      <alignment horizontal="general" vertical="bottom" textRotation="0" wrapText="false" indent="0" shrinkToFit="false"/>
    </xf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168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4" fillId="0" borderId="0" applyFont="true" applyBorder="false" applyAlignment="true" applyProtection="false">
      <alignment horizontal="general" vertical="bottom" textRotation="0" wrapText="false" indent="0" shrinkToFit="false"/>
    </xf>
    <xf numFmtId="166" fontId="0" fillId="0" borderId="0" applyFont="true" applyBorder="false" applyAlignment="true" applyProtection="false">
      <alignment horizontal="general" vertical="bottom" textRotation="0" wrapText="false" indent="0" shrinkToFit="false"/>
    </xf>
    <xf numFmtId="166" fontId="0" fillId="0" borderId="0" applyFont="true" applyBorder="false" applyAlignment="true" applyProtection="false">
      <alignment horizontal="general" vertical="bottom" textRotation="0" wrapText="false" indent="0" shrinkToFit="false"/>
    </xf>
    <xf numFmtId="166" fontId="0" fillId="0" borderId="0" applyFont="true" applyBorder="false" applyAlignment="true" applyProtection="false">
      <alignment horizontal="general" vertical="bottom" textRotation="0" wrapText="false" indent="0" shrinkToFit="false"/>
    </xf>
    <xf numFmtId="166" fontId="0" fillId="0" borderId="0" applyFont="true" applyBorder="false" applyAlignment="true" applyProtection="false">
      <alignment horizontal="general" vertical="bottom" textRotation="0" wrapText="false" indent="0" shrinkToFit="false"/>
    </xf>
    <xf numFmtId="166" fontId="0" fillId="0" borderId="0" applyFont="true" applyBorder="false" applyAlignment="true" applyProtection="false">
      <alignment horizontal="general" vertical="bottom" textRotation="0" wrapText="false" indent="0" shrinkToFit="false"/>
    </xf>
    <xf numFmtId="166" fontId="0" fillId="0" borderId="0" applyFont="true" applyBorder="false" applyAlignment="true" applyProtection="false">
      <alignment horizontal="general" vertical="bottom" textRotation="0" wrapText="false" indent="0" shrinkToFit="false"/>
    </xf>
    <xf numFmtId="166" fontId="0" fillId="0" borderId="0" applyFont="true" applyBorder="false" applyAlignment="true" applyProtection="false">
      <alignment horizontal="general" vertical="bottom" textRotation="0" wrapText="false" indent="0" shrinkToFit="false"/>
    </xf>
  </cellStyleXfs>
  <cellXfs count="4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2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7" fillId="3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3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7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5" fillId="0" borderId="1" xfId="15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7" fontId="5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6" fontId="5" fillId="0" borderId="1" xfId="15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7" fillId="0" borderId="1" xfId="15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7" fillId="4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5" fillId="0" borderId="1" xfId="19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9" fontId="7" fillId="0" borderId="3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6" fontId="7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4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9" fontId="5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9" fontId="5" fillId="5" borderId="1" xfId="19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9" fontId="7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6" fontId="5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9" fontId="5" fillId="0" borderId="0" xfId="19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4" fontId="7" fillId="0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7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9" fontId="8" fillId="0" borderId="3" xfId="19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5" fillId="0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6" fontId="7" fillId="0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6" fontId="5" fillId="0" borderId="1" xfId="15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70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15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Normal 2" xfId="20"/>
    <cellStyle name="Vírgula 2" xfId="21"/>
    <cellStyle name="Vírgula 3" xfId="22"/>
    <cellStyle name="Vírgula 3 2" xfId="23"/>
    <cellStyle name="Vírgula 4" xfId="24"/>
    <cellStyle name="Vírgula 4 2" xfId="25"/>
    <cellStyle name="Vírgula 5" xfId="26"/>
    <cellStyle name="Vírgula 5 2" xfId="27"/>
    <cellStyle name="Vírgula 6" xfId="28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BF"/>
      <rgbColor rgb="FF7F7F7F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E6B9B8"/>
      <rgbColor rgb="FF3366FF"/>
      <rgbColor rgb="FF33CCCC"/>
      <rgbColor rgb="FF99CC00"/>
      <rgbColor rgb="FFFFCC00"/>
      <rgbColor rgb="FFFF9900"/>
      <rgbColor rgb="FFFF6600"/>
      <rgbColor rgb="FF59595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F162"/>
  <sheetViews>
    <sheetView showFormulas="false" showGridLines="true" showRowColHeaders="true" showZeros="true" rightToLeft="false" tabSelected="true" showOutlineSymbols="true" defaultGridColor="true" view="normal" topLeftCell="A143" colorId="64" zoomScale="115" zoomScaleNormal="115" zoomScalePageLayoutView="100" workbookViewId="0">
      <selection pane="topLeft" activeCell="D162" activeCellId="0" sqref="D162"/>
    </sheetView>
  </sheetViews>
  <sheetFormatPr defaultRowHeight="12.75" zeroHeight="false" outlineLevelRow="0" outlineLevelCol="0"/>
  <cols>
    <col collapsed="false" customWidth="true" hidden="false" outlineLevel="0" max="1" min="1" style="1" width="9.14"/>
    <col collapsed="false" customWidth="true" hidden="false" outlineLevel="0" max="2" min="2" style="1" width="60.29"/>
    <col collapsed="false" customWidth="true" hidden="false" outlineLevel="0" max="3" min="3" style="1" width="18"/>
    <col collapsed="false" customWidth="true" hidden="false" outlineLevel="0" max="4" min="4" style="1" width="21.43"/>
    <col collapsed="false" customWidth="true" hidden="false" outlineLevel="0" max="5" min="5" style="1" width="12.71"/>
    <col collapsed="false" customWidth="true" hidden="false" outlineLevel="0" max="6" min="6" style="1" width="11.99"/>
    <col collapsed="false" customWidth="true" hidden="false" outlineLevel="0" max="7" min="7" style="1" width="15.15"/>
    <col collapsed="false" customWidth="true" hidden="false" outlineLevel="0" max="1025" min="8" style="1" width="9.14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</row>
    <row r="2" customFormat="false" ht="15.75" hidden="false" customHeight="false" outlineLevel="0" collapsed="false">
      <c r="A2" s="3"/>
      <c r="B2" s="3"/>
      <c r="C2" s="3"/>
      <c r="D2" s="3"/>
    </row>
    <row r="3" customFormat="false" ht="12.75" hidden="false" customHeight="false" outlineLevel="0" collapsed="false">
      <c r="A3" s="4" t="s">
        <v>1</v>
      </c>
      <c r="B3" s="4"/>
      <c r="C3" s="4"/>
      <c r="D3" s="4"/>
    </row>
    <row r="4" customFormat="false" ht="12.75" hidden="false" customHeight="false" outlineLevel="0" collapsed="false">
      <c r="A4" s="5"/>
      <c r="B4" s="5"/>
      <c r="C4" s="5"/>
      <c r="D4" s="5"/>
    </row>
    <row r="5" customFormat="false" ht="12.75" hidden="false" customHeight="false" outlineLevel="0" collapsed="false">
      <c r="A5" s="6" t="s">
        <v>2</v>
      </c>
      <c r="B5" s="7" t="s">
        <v>3</v>
      </c>
      <c r="C5" s="8"/>
      <c r="D5" s="9"/>
    </row>
    <row r="6" customFormat="false" ht="12.75" hidden="false" customHeight="false" outlineLevel="0" collapsed="false">
      <c r="A6" s="6" t="s">
        <v>4</v>
      </c>
      <c r="B6" s="7" t="s">
        <v>5</v>
      </c>
      <c r="C6" s="8"/>
      <c r="D6" s="9"/>
    </row>
    <row r="7" customFormat="false" ht="12.75" hidden="false" customHeight="false" outlineLevel="0" collapsed="false">
      <c r="A7" s="6" t="s">
        <v>6</v>
      </c>
      <c r="B7" s="7" t="s">
        <v>7</v>
      </c>
      <c r="C7" s="8"/>
      <c r="D7" s="9"/>
    </row>
    <row r="8" customFormat="false" ht="12.75" hidden="false" customHeight="false" outlineLevel="0" collapsed="false">
      <c r="A8" s="6" t="s">
        <v>8</v>
      </c>
      <c r="B8" s="7" t="s">
        <v>9</v>
      </c>
      <c r="C8" s="8"/>
      <c r="D8" s="9"/>
    </row>
    <row r="10" customFormat="false" ht="12.75" hidden="false" customHeight="false" outlineLevel="0" collapsed="false">
      <c r="A10" s="4" t="s">
        <v>10</v>
      </c>
      <c r="B10" s="4"/>
      <c r="C10" s="4"/>
      <c r="D10" s="4"/>
    </row>
    <row r="11" customFormat="false" ht="12.75" hidden="false" customHeight="false" outlineLevel="0" collapsed="false">
      <c r="A11" s="5"/>
      <c r="B11" s="5"/>
      <c r="C11" s="5"/>
      <c r="D11" s="5"/>
    </row>
    <row r="12" customFormat="false" ht="38.25" hidden="false" customHeight="true" outlineLevel="0" collapsed="false">
      <c r="A12" s="10" t="s">
        <v>11</v>
      </c>
      <c r="B12" s="10"/>
      <c r="C12" s="10" t="s">
        <v>12</v>
      </c>
      <c r="D12" s="11" t="s">
        <v>13</v>
      </c>
    </row>
    <row r="13" customFormat="false" ht="12.75" hidden="false" customHeight="false" outlineLevel="0" collapsed="false">
      <c r="A13" s="12" t="s">
        <v>14</v>
      </c>
      <c r="B13" s="12"/>
      <c r="C13" s="12" t="s">
        <v>15</v>
      </c>
      <c r="D13" s="12" t="s">
        <v>16</v>
      </c>
    </row>
    <row r="15" customFormat="false" ht="12.75" hidden="false" customHeight="false" outlineLevel="0" collapsed="false">
      <c r="A15" s="4" t="s">
        <v>17</v>
      </c>
      <c r="B15" s="4"/>
      <c r="C15" s="4"/>
      <c r="D15" s="4"/>
    </row>
    <row r="16" customFormat="false" ht="12.75" hidden="false" customHeight="false" outlineLevel="0" collapsed="false">
      <c r="A16" s="5"/>
      <c r="B16" s="5"/>
      <c r="C16" s="5"/>
      <c r="D16" s="5"/>
    </row>
    <row r="17" customFormat="false" ht="12.75" hidden="false" customHeight="false" outlineLevel="0" collapsed="false">
      <c r="A17" s="6" t="n">
        <v>1</v>
      </c>
      <c r="B17" s="6" t="s">
        <v>18</v>
      </c>
      <c r="C17" s="13" t="s">
        <v>19</v>
      </c>
      <c r="D17" s="13"/>
    </row>
    <row r="18" customFormat="false" ht="12.75" hidden="false" customHeight="false" outlineLevel="0" collapsed="false">
      <c r="A18" s="6" t="n">
        <v>2</v>
      </c>
      <c r="B18" s="6" t="s">
        <v>20</v>
      </c>
      <c r="C18" s="13" t="s">
        <v>21</v>
      </c>
      <c r="D18" s="13"/>
    </row>
    <row r="19" customFormat="false" ht="12.75" hidden="false" customHeight="false" outlineLevel="0" collapsed="false">
      <c r="A19" s="6" t="n">
        <v>3</v>
      </c>
      <c r="B19" s="6" t="s">
        <v>22</v>
      </c>
      <c r="C19" s="14" t="n">
        <v>2330.7</v>
      </c>
      <c r="D19" s="14"/>
    </row>
    <row r="20" customFormat="false" ht="12.75" hidden="false" customHeight="false" outlineLevel="0" collapsed="false">
      <c r="A20" s="6" t="n">
        <v>4</v>
      </c>
      <c r="B20" s="6" t="s">
        <v>23</v>
      </c>
      <c r="C20" s="13" t="s">
        <v>24</v>
      </c>
      <c r="D20" s="13"/>
    </row>
    <row r="21" customFormat="false" ht="12.75" hidden="false" customHeight="false" outlineLevel="0" collapsed="false">
      <c r="A21" s="6" t="n">
        <v>5</v>
      </c>
      <c r="B21" s="6" t="s">
        <v>25</v>
      </c>
      <c r="C21" s="15" t="n">
        <v>43586</v>
      </c>
      <c r="D21" s="15"/>
    </row>
    <row r="23" customFormat="false" ht="12.75" hidden="false" customHeight="false" outlineLevel="0" collapsed="false">
      <c r="A23" s="4" t="s">
        <v>26</v>
      </c>
      <c r="B23" s="4"/>
      <c r="C23" s="4"/>
      <c r="D23" s="4"/>
    </row>
    <row r="25" customFormat="false" ht="12.75" hidden="false" customHeight="true" outlineLevel="0" collapsed="false">
      <c r="A25" s="16" t="n">
        <v>1</v>
      </c>
      <c r="B25" s="16" t="s">
        <v>27</v>
      </c>
      <c r="C25" s="16"/>
      <c r="D25" s="16" t="s">
        <v>28</v>
      </c>
    </row>
    <row r="26" customFormat="false" ht="12.75" hidden="false" customHeight="true" outlineLevel="0" collapsed="false">
      <c r="A26" s="10" t="s">
        <v>2</v>
      </c>
      <c r="B26" s="17" t="s">
        <v>29</v>
      </c>
      <c r="C26" s="17"/>
      <c r="D26" s="18" t="n">
        <f aca="false">TRUNC(C19*(2/3),2)</f>
        <v>1553.8</v>
      </c>
    </row>
    <row r="27" customFormat="false" ht="12.75" hidden="false" customHeight="true" outlineLevel="0" collapsed="false">
      <c r="A27" s="10" t="s">
        <v>4</v>
      </c>
      <c r="B27" s="17" t="s">
        <v>30</v>
      </c>
      <c r="C27" s="17"/>
      <c r="D27" s="18"/>
    </row>
    <row r="28" customFormat="false" ht="12.75" hidden="false" customHeight="true" outlineLevel="0" collapsed="false">
      <c r="A28" s="10" t="s">
        <v>6</v>
      </c>
      <c r="B28" s="17" t="s">
        <v>31</v>
      </c>
      <c r="C28" s="17"/>
      <c r="D28" s="18"/>
    </row>
    <row r="29" customFormat="false" ht="12.75" hidden="false" customHeight="true" outlineLevel="0" collapsed="false">
      <c r="A29" s="10" t="s">
        <v>8</v>
      </c>
      <c r="B29" s="17" t="s">
        <v>32</v>
      </c>
      <c r="C29" s="17"/>
      <c r="D29" s="18"/>
    </row>
    <row r="30" customFormat="false" ht="12.75" hidden="false" customHeight="true" outlineLevel="0" collapsed="false">
      <c r="A30" s="10" t="s">
        <v>33</v>
      </c>
      <c r="B30" s="17" t="s">
        <v>34</v>
      </c>
      <c r="C30" s="17"/>
      <c r="D30" s="18"/>
    </row>
    <row r="31" customFormat="false" ht="12.75" hidden="false" customHeight="false" outlineLevel="0" collapsed="false">
      <c r="A31" s="10"/>
      <c r="B31" s="17"/>
      <c r="C31" s="17"/>
      <c r="D31" s="18"/>
    </row>
    <row r="32" customFormat="false" ht="12.75" hidden="false" customHeight="true" outlineLevel="0" collapsed="false">
      <c r="A32" s="10" t="s">
        <v>35</v>
      </c>
      <c r="B32" s="17" t="s">
        <v>36</v>
      </c>
      <c r="C32" s="17"/>
      <c r="D32" s="18"/>
    </row>
    <row r="33" customFormat="false" ht="12.75" hidden="false" customHeight="true" outlineLevel="0" collapsed="false">
      <c r="A33" s="16" t="s">
        <v>37</v>
      </c>
      <c r="B33" s="16"/>
      <c r="C33" s="16"/>
      <c r="D33" s="19" t="n">
        <f aca="false">SUM(D26:D32)</f>
        <v>1553.8</v>
      </c>
    </row>
    <row r="36" customFormat="false" ht="12.75" hidden="false" customHeight="false" outlineLevel="0" collapsed="false">
      <c r="A36" s="4" t="s">
        <v>38</v>
      </c>
      <c r="B36" s="4"/>
      <c r="C36" s="4"/>
      <c r="D36" s="4"/>
    </row>
    <row r="37" customFormat="false" ht="12.75" hidden="false" customHeight="false" outlineLevel="0" collapsed="false">
      <c r="A37" s="20"/>
    </row>
    <row r="38" customFormat="false" ht="12.75" hidden="false" customHeight="false" outlineLevel="0" collapsed="false">
      <c r="A38" s="21" t="s">
        <v>39</v>
      </c>
      <c r="B38" s="21"/>
      <c r="C38" s="21"/>
      <c r="D38" s="21"/>
    </row>
    <row r="40" customFormat="false" ht="12.75" hidden="false" customHeight="true" outlineLevel="0" collapsed="false">
      <c r="A40" s="16" t="s">
        <v>40</v>
      </c>
      <c r="B40" s="16" t="s">
        <v>41</v>
      </c>
      <c r="C40" s="16"/>
      <c r="D40" s="16" t="s">
        <v>28</v>
      </c>
    </row>
    <row r="41" customFormat="false" ht="12.75" hidden="false" customHeight="false" outlineLevel="0" collapsed="false">
      <c r="A41" s="10" t="s">
        <v>2</v>
      </c>
      <c r="B41" s="17" t="s">
        <v>42</v>
      </c>
      <c r="C41" s="22" t="n">
        <f aca="false">TRUNC(1/12,4)</f>
        <v>0.0833</v>
      </c>
      <c r="D41" s="18" t="n">
        <f aca="false">TRUNC($D$33*C41,2)</f>
        <v>129.43</v>
      </c>
    </row>
    <row r="42" customFormat="false" ht="12.75" hidden="false" customHeight="false" outlineLevel="0" collapsed="false">
      <c r="A42" s="10" t="s">
        <v>4</v>
      </c>
      <c r="B42" s="17" t="s">
        <v>43</v>
      </c>
      <c r="C42" s="22" t="n">
        <f aca="false">TRUNC(((1+1/3)/12),4)</f>
        <v>0.1111</v>
      </c>
      <c r="D42" s="18" t="n">
        <f aca="false">TRUNC($D$33*C42,2)</f>
        <v>172.62</v>
      </c>
    </row>
    <row r="43" customFormat="false" ht="12.75" hidden="false" customHeight="true" outlineLevel="0" collapsed="false">
      <c r="A43" s="16" t="s">
        <v>37</v>
      </c>
      <c r="B43" s="16"/>
      <c r="C43" s="23" t="n">
        <f aca="false">SUM(C41:C42)</f>
        <v>0.1944</v>
      </c>
      <c r="D43" s="24" t="n">
        <f aca="false">SUM(D41:D42)</f>
        <v>302.05</v>
      </c>
    </row>
    <row r="46" customFormat="false" ht="12.75" hidden="false" customHeight="true" outlineLevel="0" collapsed="false">
      <c r="A46" s="25" t="s">
        <v>44</v>
      </c>
      <c r="B46" s="25"/>
      <c r="C46" s="25"/>
      <c r="D46" s="25"/>
    </row>
    <row r="48" customFormat="false" ht="12.75" hidden="false" customHeight="false" outlineLevel="0" collapsed="false">
      <c r="A48" s="16" t="s">
        <v>45</v>
      </c>
      <c r="B48" s="16" t="s">
        <v>46</v>
      </c>
      <c r="C48" s="16" t="s">
        <v>47</v>
      </c>
      <c r="D48" s="16" t="s">
        <v>28</v>
      </c>
    </row>
    <row r="49" customFormat="false" ht="12.75" hidden="false" customHeight="false" outlineLevel="0" collapsed="false">
      <c r="A49" s="10" t="s">
        <v>2</v>
      </c>
      <c r="B49" s="17" t="s">
        <v>48</v>
      </c>
      <c r="C49" s="26" t="n">
        <v>0.2</v>
      </c>
      <c r="D49" s="18" t="n">
        <f aca="false">TRUNC(($D$33+$D$43)*C49,2)</f>
        <v>371.17</v>
      </c>
    </row>
    <row r="50" customFormat="false" ht="12.75" hidden="false" customHeight="false" outlineLevel="0" collapsed="false">
      <c r="A50" s="10" t="s">
        <v>4</v>
      </c>
      <c r="B50" s="17" t="s">
        <v>49</v>
      </c>
      <c r="C50" s="26" t="n">
        <v>0.025</v>
      </c>
      <c r="D50" s="18" t="n">
        <f aca="false">TRUNC(($D$33+$D$43)*C50,2)</f>
        <v>46.39</v>
      </c>
    </row>
    <row r="51" customFormat="false" ht="12.75" hidden="false" customHeight="false" outlineLevel="0" collapsed="false">
      <c r="A51" s="10" t="s">
        <v>6</v>
      </c>
      <c r="B51" s="17" t="s">
        <v>50</v>
      </c>
      <c r="C51" s="27" t="n">
        <v>0.03</v>
      </c>
      <c r="D51" s="18" t="n">
        <f aca="false">TRUNC(($D$33+$D$43)*C51,2)</f>
        <v>55.67</v>
      </c>
    </row>
    <row r="52" customFormat="false" ht="12.75" hidden="false" customHeight="false" outlineLevel="0" collapsed="false">
      <c r="A52" s="10" t="s">
        <v>8</v>
      </c>
      <c r="B52" s="17" t="s">
        <v>51</v>
      </c>
      <c r="C52" s="26" t="n">
        <v>0.015</v>
      </c>
      <c r="D52" s="18" t="n">
        <f aca="false">TRUNC(($D$33+$D$43)*C52,2)</f>
        <v>27.83</v>
      </c>
    </row>
    <row r="53" customFormat="false" ht="12.75" hidden="false" customHeight="false" outlineLevel="0" collapsed="false">
      <c r="A53" s="10" t="s">
        <v>33</v>
      </c>
      <c r="B53" s="17" t="s">
        <v>52</v>
      </c>
      <c r="C53" s="26" t="n">
        <v>0.01</v>
      </c>
      <c r="D53" s="18" t="n">
        <f aca="false">TRUNC(($D$33+$D$43)*C53,2)</f>
        <v>18.55</v>
      </c>
    </row>
    <row r="54" customFormat="false" ht="12.75" hidden="false" customHeight="false" outlineLevel="0" collapsed="false">
      <c r="A54" s="10" t="s">
        <v>53</v>
      </c>
      <c r="B54" s="17" t="s">
        <v>54</v>
      </c>
      <c r="C54" s="26" t="n">
        <v>0.006</v>
      </c>
      <c r="D54" s="18" t="n">
        <f aca="false">TRUNC(($D$33+$D$43)*C54,2)</f>
        <v>11.13</v>
      </c>
    </row>
    <row r="55" customFormat="false" ht="12.75" hidden="false" customHeight="false" outlineLevel="0" collapsed="false">
      <c r="A55" s="10" t="s">
        <v>35</v>
      </c>
      <c r="B55" s="17" t="s">
        <v>55</v>
      </c>
      <c r="C55" s="26" t="n">
        <v>0.002</v>
      </c>
      <c r="D55" s="18" t="n">
        <f aca="false">TRUNC(($D$33+$D$43)*C55,2)</f>
        <v>3.71</v>
      </c>
    </row>
    <row r="56" customFormat="false" ht="12.75" hidden="false" customHeight="false" outlineLevel="0" collapsed="false">
      <c r="A56" s="10" t="s">
        <v>56</v>
      </c>
      <c r="B56" s="17" t="s">
        <v>57</v>
      </c>
      <c r="C56" s="26" t="n">
        <v>0.08</v>
      </c>
      <c r="D56" s="18" t="n">
        <f aca="false">TRUNC(($D$33+$D$43)*C56,2)</f>
        <v>148.46</v>
      </c>
    </row>
    <row r="57" customFormat="false" ht="12.75" hidden="false" customHeight="true" outlineLevel="0" collapsed="false">
      <c r="A57" s="16" t="s">
        <v>58</v>
      </c>
      <c r="B57" s="16"/>
      <c r="C57" s="28" t="n">
        <f aca="false">SUM(C49:C56)</f>
        <v>0.368</v>
      </c>
      <c r="D57" s="24" t="n">
        <f aca="false">SUM(D49:D56)</f>
        <v>682.91</v>
      </c>
    </row>
    <row r="60" customFormat="false" ht="12.75" hidden="false" customHeight="false" outlineLevel="0" collapsed="false">
      <c r="A60" s="21" t="s">
        <v>59</v>
      </c>
      <c r="B60" s="21"/>
      <c r="C60" s="21"/>
      <c r="D60" s="21"/>
    </row>
    <row r="62" customFormat="false" ht="12.75" hidden="false" customHeight="true" outlineLevel="0" collapsed="false">
      <c r="A62" s="16" t="s">
        <v>60</v>
      </c>
      <c r="B62" s="29" t="s">
        <v>61</v>
      </c>
      <c r="C62" s="29"/>
      <c r="D62" s="16" t="s">
        <v>28</v>
      </c>
    </row>
    <row r="63" customFormat="false" ht="12.75" hidden="false" customHeight="true" outlineLevel="0" collapsed="false">
      <c r="A63" s="10" t="s">
        <v>2</v>
      </c>
      <c r="B63" s="17" t="s">
        <v>62</v>
      </c>
      <c r="C63" s="17"/>
      <c r="D63" s="18" t="n">
        <f aca="false">TRUNC((22*2*4)-(D26*0.06),2)</f>
        <v>82.77</v>
      </c>
    </row>
    <row r="64" customFormat="false" ht="12.75" hidden="false" customHeight="true" outlineLevel="0" collapsed="false">
      <c r="A64" s="10" t="s">
        <v>4</v>
      </c>
      <c r="B64" s="17" t="s">
        <v>63</v>
      </c>
      <c r="C64" s="17"/>
      <c r="D64" s="18" t="n">
        <f aca="false">TRUNC(22*8.16*0.8,2)</f>
        <v>143.61</v>
      </c>
    </row>
    <row r="65" customFormat="false" ht="12.75" hidden="false" customHeight="true" outlineLevel="0" collapsed="false">
      <c r="A65" s="10" t="s">
        <v>6</v>
      </c>
      <c r="B65" s="17" t="s">
        <v>64</v>
      </c>
      <c r="C65" s="17"/>
      <c r="D65" s="18"/>
    </row>
    <row r="66" customFormat="false" ht="12.75" hidden="false" customHeight="true" outlineLevel="0" collapsed="false">
      <c r="A66" s="10" t="s">
        <v>8</v>
      </c>
      <c r="B66" s="17" t="s">
        <v>36</v>
      </c>
      <c r="C66" s="17"/>
      <c r="D66" s="18"/>
    </row>
    <row r="67" customFormat="false" ht="12.75" hidden="false" customHeight="true" outlineLevel="0" collapsed="false">
      <c r="A67" s="16" t="s">
        <v>37</v>
      </c>
      <c r="B67" s="16"/>
      <c r="C67" s="16"/>
      <c r="D67" s="24" t="n">
        <f aca="false">SUM(D63:D66)</f>
        <v>226.38</v>
      </c>
    </row>
    <row r="70" customFormat="false" ht="12.75" hidden="false" customHeight="false" outlineLevel="0" collapsed="false">
      <c r="A70" s="21" t="s">
        <v>65</v>
      </c>
      <c r="B70" s="21"/>
      <c r="C70" s="21"/>
      <c r="D70" s="21"/>
    </row>
    <row r="72" customFormat="false" ht="12.75" hidden="false" customHeight="true" outlineLevel="0" collapsed="false">
      <c r="A72" s="16" t="n">
        <v>2</v>
      </c>
      <c r="B72" s="29" t="s">
        <v>66</v>
      </c>
      <c r="C72" s="29"/>
      <c r="D72" s="16" t="s">
        <v>28</v>
      </c>
    </row>
    <row r="73" customFormat="false" ht="12.75" hidden="false" customHeight="true" outlineLevel="0" collapsed="false">
      <c r="A73" s="10" t="s">
        <v>40</v>
      </c>
      <c r="B73" s="17" t="s">
        <v>41</v>
      </c>
      <c r="C73" s="17"/>
      <c r="D73" s="30" t="n">
        <f aca="false">D43</f>
        <v>302.05</v>
      </c>
    </row>
    <row r="74" customFormat="false" ht="12.75" hidden="false" customHeight="true" outlineLevel="0" collapsed="false">
      <c r="A74" s="10" t="s">
        <v>45</v>
      </c>
      <c r="B74" s="17" t="s">
        <v>46</v>
      </c>
      <c r="C74" s="17"/>
      <c r="D74" s="30" t="n">
        <f aca="false">D57</f>
        <v>682.91</v>
      </c>
    </row>
    <row r="75" customFormat="false" ht="12.75" hidden="false" customHeight="true" outlineLevel="0" collapsed="false">
      <c r="A75" s="10" t="s">
        <v>60</v>
      </c>
      <c r="B75" s="17" t="s">
        <v>61</v>
      </c>
      <c r="C75" s="17"/>
      <c r="D75" s="30" t="n">
        <f aca="false">D67</f>
        <v>226.38</v>
      </c>
    </row>
    <row r="76" customFormat="false" ht="12.75" hidden="false" customHeight="true" outlineLevel="0" collapsed="false">
      <c r="A76" s="16" t="s">
        <v>37</v>
      </c>
      <c r="B76" s="16"/>
      <c r="C76" s="16"/>
      <c r="D76" s="24" t="n">
        <f aca="false">SUM(D73:D75)</f>
        <v>1211.34</v>
      </c>
    </row>
    <row r="77" customFormat="false" ht="12.75" hidden="false" customHeight="false" outlineLevel="0" collapsed="false">
      <c r="A77" s="31"/>
      <c r="E77" s="32"/>
    </row>
    <row r="79" customFormat="false" ht="12.75" hidden="false" customHeight="false" outlineLevel="0" collapsed="false">
      <c r="A79" s="4" t="s">
        <v>67</v>
      </c>
      <c r="B79" s="4"/>
      <c r="C79" s="4"/>
      <c r="D79" s="4"/>
      <c r="E79" s="33"/>
    </row>
    <row r="80" customFormat="false" ht="12.75" hidden="false" customHeight="true" outlineLevel="0" collapsed="false">
      <c r="E80" s="32"/>
    </row>
    <row r="81" customFormat="false" ht="12.75" hidden="false" customHeight="true" outlineLevel="0" collapsed="false">
      <c r="A81" s="16" t="n">
        <v>3</v>
      </c>
      <c r="B81" s="29" t="s">
        <v>68</v>
      </c>
      <c r="C81" s="29"/>
      <c r="D81" s="16" t="s">
        <v>28</v>
      </c>
    </row>
    <row r="82" customFormat="false" ht="12.75" hidden="false" customHeight="false" outlineLevel="0" collapsed="false">
      <c r="A82" s="10" t="s">
        <v>2</v>
      </c>
      <c r="B82" s="34" t="s">
        <v>69</v>
      </c>
      <c r="C82" s="26" t="n">
        <f aca="false">TRUNC(((1/12)*0%),4)</f>
        <v>0</v>
      </c>
      <c r="D82" s="18" t="n">
        <f aca="false">TRUNC($D$33*C82,2)</f>
        <v>0</v>
      </c>
    </row>
    <row r="83" customFormat="false" ht="12.75" hidden="false" customHeight="false" outlineLevel="0" collapsed="false">
      <c r="A83" s="10" t="s">
        <v>4</v>
      </c>
      <c r="B83" s="34" t="s">
        <v>70</v>
      </c>
      <c r="C83" s="26" t="n">
        <v>0.08</v>
      </c>
      <c r="D83" s="18" t="n">
        <f aca="false">TRUNC(D82*C83,2)</f>
        <v>0</v>
      </c>
    </row>
    <row r="84" customFormat="false" ht="12.75" hidden="false" customHeight="false" outlineLevel="0" collapsed="false">
      <c r="A84" s="10" t="s">
        <v>6</v>
      </c>
      <c r="B84" s="34" t="s">
        <v>71</v>
      </c>
      <c r="C84" s="26" t="n">
        <f aca="false">TRUNC(8%*0%*50%,4)</f>
        <v>0</v>
      </c>
      <c r="D84" s="18" t="n">
        <f aca="false">TRUNC($D$33*C84,2)</f>
        <v>0</v>
      </c>
    </row>
    <row r="85" customFormat="false" ht="12.75" hidden="false" customHeight="false" outlineLevel="0" collapsed="false">
      <c r="A85" s="10" t="s">
        <v>8</v>
      </c>
      <c r="B85" s="34" t="s">
        <v>72</v>
      </c>
      <c r="C85" s="26" t="n">
        <f aca="false">TRUNC(((7/30)/12)*0%,4)</f>
        <v>0</v>
      </c>
      <c r="D85" s="18" t="n">
        <f aca="false">TRUNC($D$33*C85,2)</f>
        <v>0</v>
      </c>
    </row>
    <row r="86" customFormat="false" ht="25.5" hidden="false" customHeight="false" outlineLevel="0" collapsed="false">
      <c r="A86" s="10" t="s">
        <v>33</v>
      </c>
      <c r="B86" s="34" t="s">
        <v>73</v>
      </c>
      <c r="C86" s="26" t="n">
        <f aca="false">C57</f>
        <v>0.368</v>
      </c>
      <c r="D86" s="18" t="n">
        <f aca="false">TRUNC(D85*C86,2)</f>
        <v>0</v>
      </c>
    </row>
    <row r="87" customFormat="false" ht="12.75" hidden="false" customHeight="false" outlineLevel="0" collapsed="false">
      <c r="A87" s="10" t="s">
        <v>53</v>
      </c>
      <c r="B87" s="34" t="s">
        <v>74</v>
      </c>
      <c r="C87" s="26" t="n">
        <f aca="false">TRUNC(8%*0%*50%,4)</f>
        <v>0</v>
      </c>
      <c r="D87" s="18" t="n">
        <f aca="false">TRUNC($D$33*C87,2)</f>
        <v>0</v>
      </c>
    </row>
    <row r="88" customFormat="false" ht="12.75" hidden="false" customHeight="true" outlineLevel="0" collapsed="false">
      <c r="A88" s="16" t="s">
        <v>37</v>
      </c>
      <c r="B88" s="16"/>
      <c r="C88" s="16"/>
      <c r="D88" s="24" t="n">
        <f aca="false">SUM(D82:D87)</f>
        <v>0</v>
      </c>
    </row>
    <row r="91" customFormat="false" ht="12.75" hidden="false" customHeight="false" outlineLevel="0" collapsed="false">
      <c r="A91" s="4" t="s">
        <v>75</v>
      </c>
      <c r="B91" s="4"/>
      <c r="C91" s="4"/>
      <c r="D91" s="4"/>
    </row>
    <row r="94" customFormat="false" ht="12.75" hidden="false" customHeight="false" outlineLevel="0" collapsed="false">
      <c r="A94" s="21" t="s">
        <v>76</v>
      </c>
      <c r="B94" s="21"/>
      <c r="C94" s="21"/>
      <c r="D94" s="21"/>
    </row>
    <row r="95" customFormat="false" ht="12.75" hidden="false" customHeight="false" outlineLevel="0" collapsed="false">
      <c r="A95" s="20"/>
    </row>
    <row r="96" customFormat="false" ht="12.75" hidden="false" customHeight="true" outlineLevel="0" collapsed="false">
      <c r="A96" s="16" t="s">
        <v>77</v>
      </c>
      <c r="B96" s="29" t="s">
        <v>78</v>
      </c>
      <c r="C96" s="29"/>
      <c r="D96" s="16" t="s">
        <v>28</v>
      </c>
    </row>
    <row r="97" customFormat="false" ht="12.75" hidden="false" customHeight="false" outlineLevel="0" collapsed="false">
      <c r="A97" s="10" t="s">
        <v>2</v>
      </c>
      <c r="B97" s="17" t="s">
        <v>79</v>
      </c>
      <c r="C97" s="26" t="n">
        <f aca="false">TRUNC(((1+1/3)/12)/12,4)*0</f>
        <v>0</v>
      </c>
      <c r="D97" s="18" t="n">
        <f aca="false">TRUNC(($D$33+$D$76+$D$88)*C97,2)</f>
        <v>0</v>
      </c>
    </row>
    <row r="98" customFormat="false" ht="12.75" hidden="false" customHeight="false" outlineLevel="0" collapsed="false">
      <c r="A98" s="10" t="s">
        <v>4</v>
      </c>
      <c r="B98" s="17" t="s">
        <v>80</v>
      </c>
      <c r="C98" s="26" t="n">
        <f aca="false">TRUNC(((2/30)/12),4)</f>
        <v>0.0055</v>
      </c>
      <c r="D98" s="18" t="n">
        <f aca="false">TRUNC(($D$33+$D$76+$D$88)*C98,2)</f>
        <v>15.2</v>
      </c>
    </row>
    <row r="99" customFormat="false" ht="12.75" hidden="false" customHeight="false" outlineLevel="0" collapsed="false">
      <c r="A99" s="10" t="s">
        <v>6</v>
      </c>
      <c r="B99" s="17" t="s">
        <v>81</v>
      </c>
      <c r="C99" s="26" t="n">
        <f aca="false">TRUNC(((5/30)/12)*0%,4)</f>
        <v>0</v>
      </c>
      <c r="D99" s="18" t="n">
        <f aca="false">TRUNC(($D$33+$D$76+$D$88)*C99,2)</f>
        <v>0</v>
      </c>
    </row>
    <row r="100" customFormat="false" ht="12.75" hidden="false" customHeight="false" outlineLevel="0" collapsed="false">
      <c r="A100" s="10" t="s">
        <v>8</v>
      </c>
      <c r="B100" s="17" t="s">
        <v>82</v>
      </c>
      <c r="C100" s="26" t="n">
        <f aca="false">TRUNC(((15/30)/12)*0%,4)</f>
        <v>0</v>
      </c>
      <c r="D100" s="18" t="n">
        <f aca="false">TRUNC(($D$33+$D$76+$D$88)*C100,2)</f>
        <v>0</v>
      </c>
    </row>
    <row r="101" customFormat="false" ht="12.75" hidden="false" customHeight="false" outlineLevel="0" collapsed="false">
      <c r="A101" s="10" t="s">
        <v>33</v>
      </c>
      <c r="B101" s="17" t="s">
        <v>83</v>
      </c>
      <c r="C101" s="26" t="n">
        <f aca="false">((1+1/3)/12)*0%*(4/12)</f>
        <v>0</v>
      </c>
      <c r="D101" s="18" t="n">
        <f aca="false">TRUNC(($D$33+$D$76+$D$88)*C101,2)</f>
        <v>0</v>
      </c>
    </row>
    <row r="102" customFormat="false" ht="12.75" hidden="false" customHeight="false" outlineLevel="0" collapsed="false">
      <c r="A102" s="10" t="s">
        <v>53</v>
      </c>
      <c r="B102" s="17" t="s">
        <v>84</v>
      </c>
      <c r="C102" s="26"/>
      <c r="D102" s="18" t="n">
        <f aca="false">TRUNC(($D$33+$D$76+$D$88)*C102,2)</f>
        <v>0</v>
      </c>
    </row>
    <row r="103" customFormat="false" ht="12.75" hidden="false" customHeight="true" outlineLevel="0" collapsed="false">
      <c r="A103" s="16" t="s">
        <v>58</v>
      </c>
      <c r="B103" s="16"/>
      <c r="C103" s="16"/>
      <c r="D103" s="24" t="n">
        <f aca="false">SUM(D97:D102)</f>
        <v>15.2</v>
      </c>
      <c r="E103" s="33"/>
      <c r="F103" s="33"/>
    </row>
    <row r="106" customFormat="false" ht="12.75" hidden="false" customHeight="false" outlineLevel="0" collapsed="false">
      <c r="A106" s="21" t="s">
        <v>85</v>
      </c>
      <c r="B106" s="21"/>
      <c r="C106" s="21"/>
      <c r="D106" s="21"/>
    </row>
    <row r="107" customFormat="false" ht="12.75" hidden="false" customHeight="false" outlineLevel="0" collapsed="false">
      <c r="A107" s="20"/>
    </row>
    <row r="108" customFormat="false" ht="12.75" hidden="false" customHeight="true" outlineLevel="0" collapsed="false">
      <c r="A108" s="16" t="s">
        <v>86</v>
      </c>
      <c r="B108" s="29" t="s">
        <v>87</v>
      </c>
      <c r="C108" s="29"/>
      <c r="D108" s="16" t="s">
        <v>28</v>
      </c>
    </row>
    <row r="109" customFormat="false" ht="12.75" hidden="false" customHeight="true" outlineLevel="0" collapsed="false">
      <c r="A109" s="10" t="s">
        <v>2</v>
      </c>
      <c r="B109" s="17" t="s">
        <v>88</v>
      </c>
      <c r="C109" s="17"/>
      <c r="D109" s="18" t="n">
        <f aca="false">((D33+D76+D88)/220)*22*0</f>
        <v>0</v>
      </c>
    </row>
    <row r="110" customFormat="false" ht="12.75" hidden="false" customHeight="true" outlineLevel="0" collapsed="false">
      <c r="A110" s="16" t="s">
        <v>37</v>
      </c>
      <c r="B110" s="16"/>
      <c r="C110" s="16"/>
      <c r="D110" s="24" t="n">
        <f aca="false">SUM(D109)</f>
        <v>0</v>
      </c>
    </row>
    <row r="113" customFormat="false" ht="12.75" hidden="false" customHeight="false" outlineLevel="0" collapsed="false">
      <c r="A113" s="21" t="s">
        <v>89</v>
      </c>
      <c r="B113" s="21"/>
      <c r="C113" s="21"/>
      <c r="D113" s="21"/>
    </row>
    <row r="114" customFormat="false" ht="12.75" hidden="false" customHeight="false" outlineLevel="0" collapsed="false">
      <c r="A114" s="20"/>
    </row>
    <row r="115" customFormat="false" ht="12.75" hidden="false" customHeight="true" outlineLevel="0" collapsed="false">
      <c r="A115" s="16" t="n">
        <v>4</v>
      </c>
      <c r="B115" s="16" t="s">
        <v>90</v>
      </c>
      <c r="C115" s="16"/>
      <c r="D115" s="16" t="s">
        <v>28</v>
      </c>
    </row>
    <row r="116" customFormat="false" ht="12.75" hidden="false" customHeight="true" outlineLevel="0" collapsed="false">
      <c r="A116" s="10" t="s">
        <v>77</v>
      </c>
      <c r="B116" s="17" t="s">
        <v>78</v>
      </c>
      <c r="C116" s="17"/>
      <c r="D116" s="30" t="n">
        <f aca="false">D103</f>
        <v>15.2</v>
      </c>
    </row>
    <row r="117" customFormat="false" ht="12.75" hidden="false" customHeight="true" outlineLevel="0" collapsed="false">
      <c r="A117" s="10" t="s">
        <v>86</v>
      </c>
      <c r="B117" s="17" t="s">
        <v>87</v>
      </c>
      <c r="C117" s="17"/>
      <c r="D117" s="30" t="n">
        <f aca="false">D110</f>
        <v>0</v>
      </c>
    </row>
    <row r="118" customFormat="false" ht="12.75" hidden="false" customHeight="true" outlineLevel="0" collapsed="false">
      <c r="A118" s="16" t="s">
        <v>37</v>
      </c>
      <c r="B118" s="16"/>
      <c r="C118" s="16"/>
      <c r="D118" s="24" t="n">
        <f aca="false">SUM(D116:D117)</f>
        <v>15.2</v>
      </c>
    </row>
    <row r="121" customFormat="false" ht="12.75" hidden="false" customHeight="false" outlineLevel="0" collapsed="false">
      <c r="A121" s="4" t="s">
        <v>91</v>
      </c>
      <c r="B121" s="4"/>
      <c r="C121" s="4"/>
      <c r="D121" s="4"/>
    </row>
    <row r="123" customFormat="false" ht="12.75" hidden="false" customHeight="true" outlineLevel="0" collapsed="false">
      <c r="A123" s="16" t="n">
        <v>5</v>
      </c>
      <c r="B123" s="35" t="s">
        <v>92</v>
      </c>
      <c r="C123" s="35"/>
      <c r="D123" s="16" t="s">
        <v>28</v>
      </c>
    </row>
    <row r="124" customFormat="false" ht="12.75" hidden="false" customHeight="false" outlineLevel="0" collapsed="false">
      <c r="A124" s="10" t="s">
        <v>2</v>
      </c>
      <c r="B124" s="17" t="s">
        <v>93</v>
      </c>
      <c r="C124" s="17"/>
      <c r="D124" s="18" t="n">
        <f aca="false">TRUNC(2*77.94/6,2)</f>
        <v>25.98</v>
      </c>
    </row>
    <row r="125" customFormat="false" ht="12.75" hidden="false" customHeight="false" outlineLevel="0" collapsed="false">
      <c r="A125" s="10" t="s">
        <v>4</v>
      </c>
      <c r="B125" s="17" t="s">
        <v>94</v>
      </c>
      <c r="C125" s="17"/>
      <c r="D125" s="18"/>
    </row>
    <row r="126" customFormat="false" ht="12.75" hidden="false" customHeight="false" outlineLevel="0" collapsed="false">
      <c r="A126" s="10" t="s">
        <v>6</v>
      </c>
      <c r="B126" s="17" t="s">
        <v>95</v>
      </c>
      <c r="C126" s="17"/>
      <c r="D126" s="18"/>
    </row>
    <row r="127" customFormat="false" ht="12.75" hidden="false" customHeight="false" outlineLevel="0" collapsed="false">
      <c r="A127" s="10" t="s">
        <v>8</v>
      </c>
      <c r="B127" s="17" t="s">
        <v>36</v>
      </c>
      <c r="C127" s="17"/>
      <c r="D127" s="18"/>
    </row>
    <row r="128" customFormat="false" ht="12.75" hidden="false" customHeight="true" outlineLevel="0" collapsed="false">
      <c r="A128" s="16" t="s">
        <v>58</v>
      </c>
      <c r="B128" s="16"/>
      <c r="C128" s="16"/>
      <c r="D128" s="19" t="n">
        <f aca="false">SUM(D124:D127)</f>
        <v>25.98</v>
      </c>
    </row>
    <row r="131" customFormat="false" ht="12.75" hidden="false" customHeight="false" outlineLevel="0" collapsed="false">
      <c r="A131" s="4" t="s">
        <v>96</v>
      </c>
      <c r="B131" s="4"/>
      <c r="C131" s="4"/>
      <c r="D131" s="4"/>
    </row>
    <row r="133" customFormat="false" ht="12.75" hidden="false" customHeight="false" outlineLevel="0" collapsed="false">
      <c r="A133" s="16" t="n">
        <v>6</v>
      </c>
      <c r="B133" s="35" t="s">
        <v>97</v>
      </c>
      <c r="C133" s="16" t="s">
        <v>47</v>
      </c>
      <c r="D133" s="16" t="s">
        <v>28</v>
      </c>
    </row>
    <row r="134" customFormat="false" ht="12.75" hidden="false" customHeight="false" outlineLevel="0" collapsed="false">
      <c r="A134" s="10" t="s">
        <v>2</v>
      </c>
      <c r="B134" s="17" t="s">
        <v>98</v>
      </c>
      <c r="C134" s="26" t="n">
        <v>0.05</v>
      </c>
      <c r="D134" s="30" t="n">
        <f aca="false">TRUNC(D154*C134,2)</f>
        <v>140.31</v>
      </c>
    </row>
    <row r="135" customFormat="false" ht="12.75" hidden="false" customHeight="false" outlineLevel="0" collapsed="false">
      <c r="A135" s="10" t="s">
        <v>4</v>
      </c>
      <c r="B135" s="17" t="s">
        <v>99</v>
      </c>
      <c r="C135" s="26" t="n">
        <v>0.06</v>
      </c>
      <c r="D135" s="18" t="n">
        <f aca="false">TRUNC((D154+D134)*C135,2)</f>
        <v>176.79</v>
      </c>
    </row>
    <row r="136" customFormat="false" ht="12.75" hidden="false" customHeight="false" outlineLevel="0" collapsed="false">
      <c r="A136" s="10" t="s">
        <v>6</v>
      </c>
      <c r="B136" s="17" t="s">
        <v>100</v>
      </c>
      <c r="C136" s="22" t="n">
        <f aca="false">SUM(C137:C142)</f>
        <v>0.0865</v>
      </c>
      <c r="D136" s="18" t="n">
        <f aca="false">TRUNC((D154+D134+D135)*C136/(1-C136),2)</f>
        <v>295.75</v>
      </c>
    </row>
    <row r="137" customFormat="false" ht="12.75" hidden="false" customHeight="false" outlineLevel="0" collapsed="false">
      <c r="A137" s="10"/>
      <c r="B137" s="17" t="s">
        <v>101</v>
      </c>
      <c r="C137" s="26"/>
      <c r="D137" s="30" t="n">
        <f aca="false">TRUNC($D$156*C137,2)</f>
        <v>0</v>
      </c>
    </row>
    <row r="138" customFormat="false" ht="12.75" hidden="false" customHeight="false" outlineLevel="0" collapsed="false">
      <c r="A138" s="10"/>
      <c r="B138" s="17" t="s">
        <v>102</v>
      </c>
      <c r="C138" s="26" t="n">
        <v>0.0065</v>
      </c>
      <c r="D138" s="30" t="n">
        <f aca="false">TRUNC($D$156*C138,2)</f>
        <v>22.22</v>
      </c>
    </row>
    <row r="139" customFormat="false" ht="12.75" hidden="false" customHeight="false" outlineLevel="0" collapsed="false">
      <c r="A139" s="10"/>
      <c r="B139" s="17" t="s">
        <v>103</v>
      </c>
      <c r="C139" s="26" t="n">
        <v>0.03</v>
      </c>
      <c r="D139" s="30" t="n">
        <f aca="false">TRUNC($D$156*C139,2)</f>
        <v>102.57</v>
      </c>
    </row>
    <row r="140" customFormat="false" ht="12.75" hidden="false" customHeight="false" outlineLevel="0" collapsed="false">
      <c r="A140" s="10"/>
      <c r="B140" s="17" t="s">
        <v>104</v>
      </c>
      <c r="C140" s="10"/>
      <c r="D140" s="30" t="n">
        <f aca="false">TRUNC($D$156*C140,2)</f>
        <v>0</v>
      </c>
    </row>
    <row r="141" customFormat="false" ht="12.75" hidden="false" customHeight="false" outlineLevel="0" collapsed="false">
      <c r="A141" s="10"/>
      <c r="B141" s="17" t="s">
        <v>105</v>
      </c>
      <c r="C141" s="26"/>
      <c r="D141" s="30" t="n">
        <f aca="false">TRUNC($D$156*C141,2)</f>
        <v>0</v>
      </c>
    </row>
    <row r="142" customFormat="false" ht="12.75" hidden="false" customHeight="false" outlineLevel="0" collapsed="false">
      <c r="A142" s="10"/>
      <c r="B142" s="17" t="s">
        <v>106</v>
      </c>
      <c r="C142" s="26" t="n">
        <v>0.05</v>
      </c>
      <c r="D142" s="30" t="n">
        <f aca="false">TRUNC($D$156*C142,2)</f>
        <v>170.95</v>
      </c>
    </row>
    <row r="143" customFormat="false" ht="13.5" hidden="false" customHeight="true" outlineLevel="0" collapsed="false">
      <c r="A143" s="36" t="s">
        <v>58</v>
      </c>
      <c r="B143" s="36"/>
      <c r="C143" s="37" t="n">
        <f aca="false">(1+C135)*(1+C134)/(1-C136)-1</f>
        <v>0.218390804597701</v>
      </c>
      <c r="D143" s="24" t="n">
        <f aca="false">SUM(D134:D136)</f>
        <v>612.85</v>
      </c>
    </row>
    <row r="146" customFormat="false" ht="12.75" hidden="false" customHeight="false" outlineLevel="0" collapsed="false">
      <c r="A146" s="4" t="s">
        <v>107</v>
      </c>
      <c r="B146" s="4"/>
      <c r="C146" s="4"/>
      <c r="D146" s="4"/>
    </row>
    <row r="148" customFormat="false" ht="12.75" hidden="false" customHeight="true" outlineLevel="0" collapsed="false">
      <c r="A148" s="16"/>
      <c r="B148" s="16" t="s">
        <v>108</v>
      </c>
      <c r="C148" s="16"/>
      <c r="D148" s="16" t="s">
        <v>28</v>
      </c>
    </row>
    <row r="149" customFormat="false" ht="12.75" hidden="false" customHeight="true" outlineLevel="0" collapsed="false">
      <c r="A149" s="16" t="s">
        <v>2</v>
      </c>
      <c r="B149" s="17" t="s">
        <v>26</v>
      </c>
      <c r="C149" s="17"/>
      <c r="D149" s="38" t="n">
        <f aca="false">D33</f>
        <v>1553.8</v>
      </c>
    </row>
    <row r="150" customFormat="false" ht="12.75" hidden="false" customHeight="true" outlineLevel="0" collapsed="false">
      <c r="A150" s="16" t="s">
        <v>4</v>
      </c>
      <c r="B150" s="17" t="s">
        <v>38</v>
      </c>
      <c r="C150" s="17"/>
      <c r="D150" s="38" t="n">
        <f aca="false">D76</f>
        <v>1211.34</v>
      </c>
    </row>
    <row r="151" customFormat="false" ht="12.75" hidden="false" customHeight="true" outlineLevel="0" collapsed="false">
      <c r="A151" s="16" t="s">
        <v>6</v>
      </c>
      <c r="B151" s="17" t="s">
        <v>67</v>
      </c>
      <c r="C151" s="17"/>
      <c r="D151" s="38" t="n">
        <f aca="false">D88</f>
        <v>0</v>
      </c>
    </row>
    <row r="152" customFormat="false" ht="12.75" hidden="false" customHeight="true" outlineLevel="0" collapsed="false">
      <c r="A152" s="16" t="s">
        <v>8</v>
      </c>
      <c r="B152" s="17" t="s">
        <v>75</v>
      </c>
      <c r="C152" s="17"/>
      <c r="D152" s="38" t="n">
        <f aca="false">D118</f>
        <v>15.2</v>
      </c>
    </row>
    <row r="153" customFormat="false" ht="12.75" hidden="false" customHeight="true" outlineLevel="0" collapsed="false">
      <c r="A153" s="16" t="s">
        <v>33</v>
      </c>
      <c r="B153" s="17" t="s">
        <v>91</v>
      </c>
      <c r="C153" s="17"/>
      <c r="D153" s="38" t="n">
        <f aca="false">D128</f>
        <v>25.98</v>
      </c>
    </row>
    <row r="154" customFormat="false" ht="12.75" hidden="false" customHeight="true" outlineLevel="0" collapsed="false">
      <c r="A154" s="16" t="s">
        <v>109</v>
      </c>
      <c r="B154" s="16"/>
      <c r="C154" s="16"/>
      <c r="D154" s="39" t="n">
        <f aca="false">SUM(D149:D153)</f>
        <v>2806.32</v>
      </c>
    </row>
    <row r="155" customFormat="false" ht="12.75" hidden="false" customHeight="true" outlineLevel="0" collapsed="false">
      <c r="A155" s="16" t="s">
        <v>53</v>
      </c>
      <c r="B155" s="17" t="s">
        <v>110</v>
      </c>
      <c r="C155" s="17"/>
      <c r="D155" s="40" t="n">
        <f aca="false">D143</f>
        <v>612.85</v>
      </c>
    </row>
    <row r="156" customFormat="false" ht="12.75" hidden="false" customHeight="true" outlineLevel="0" collapsed="false">
      <c r="A156" s="16" t="s">
        <v>111</v>
      </c>
      <c r="B156" s="16"/>
      <c r="C156" s="16"/>
      <c r="D156" s="39" t="n">
        <f aca="false">SUM(D154:D155)</f>
        <v>3419.17</v>
      </c>
      <c r="E156" s="41"/>
    </row>
    <row r="159" customFormat="false" ht="12.75" hidden="false" customHeight="false" outlineLevel="0" collapsed="false">
      <c r="A159" s="4" t="s">
        <v>112</v>
      </c>
      <c r="B159" s="4"/>
      <c r="C159" s="4"/>
      <c r="D159" s="4"/>
    </row>
    <row r="161" customFormat="false" ht="12.75" hidden="false" customHeight="true" outlineLevel="0" collapsed="false">
      <c r="A161" s="16" t="s">
        <v>113</v>
      </c>
      <c r="B161" s="16"/>
      <c r="C161" s="16"/>
      <c r="D161" s="16" t="s">
        <v>28</v>
      </c>
    </row>
    <row r="162" customFormat="false" ht="12.75" hidden="false" customHeight="true" outlineLevel="0" collapsed="false">
      <c r="A162" s="10" t="s">
        <v>114</v>
      </c>
      <c r="B162" s="10"/>
      <c r="C162" s="10"/>
      <c r="D162" s="39" t="n">
        <f aca="false">D156*6</f>
        <v>20515.02</v>
      </c>
    </row>
  </sheetData>
  <mergeCells count="74">
    <mergeCell ref="A1:D1"/>
    <mergeCell ref="A3:D3"/>
    <mergeCell ref="A10:D10"/>
    <mergeCell ref="A12:B12"/>
    <mergeCell ref="A13:B13"/>
    <mergeCell ref="A15:D15"/>
    <mergeCell ref="C17:D17"/>
    <mergeCell ref="C18:D18"/>
    <mergeCell ref="C19:D19"/>
    <mergeCell ref="C20:D20"/>
    <mergeCell ref="C21:D21"/>
    <mergeCell ref="A23:D23"/>
    <mergeCell ref="B25:C25"/>
    <mergeCell ref="B26:C26"/>
    <mergeCell ref="B27:C27"/>
    <mergeCell ref="B28:C28"/>
    <mergeCell ref="B29:C29"/>
    <mergeCell ref="B30:C30"/>
    <mergeCell ref="B31:C31"/>
    <mergeCell ref="B32:C32"/>
    <mergeCell ref="A33:C33"/>
    <mergeCell ref="A36:D36"/>
    <mergeCell ref="A38:D38"/>
    <mergeCell ref="B40:C40"/>
    <mergeCell ref="A43:B43"/>
    <mergeCell ref="A46:D46"/>
    <mergeCell ref="A57:B57"/>
    <mergeCell ref="A60:D60"/>
    <mergeCell ref="B62:C62"/>
    <mergeCell ref="B63:C63"/>
    <mergeCell ref="B64:C64"/>
    <mergeCell ref="B65:C65"/>
    <mergeCell ref="B66:C66"/>
    <mergeCell ref="A67:C67"/>
    <mergeCell ref="A70:D70"/>
    <mergeCell ref="B72:C72"/>
    <mergeCell ref="B73:C73"/>
    <mergeCell ref="B74:C74"/>
    <mergeCell ref="B75:C75"/>
    <mergeCell ref="A76:C76"/>
    <mergeCell ref="A79:D79"/>
    <mergeCell ref="B81:C81"/>
    <mergeCell ref="A88:C88"/>
    <mergeCell ref="A91:D91"/>
    <mergeCell ref="A94:D94"/>
    <mergeCell ref="B96:C96"/>
    <mergeCell ref="A103:C103"/>
    <mergeCell ref="A106:D106"/>
    <mergeCell ref="B108:C108"/>
    <mergeCell ref="B109:C109"/>
    <mergeCell ref="A110:C110"/>
    <mergeCell ref="A113:D113"/>
    <mergeCell ref="B115:C115"/>
    <mergeCell ref="B116:C116"/>
    <mergeCell ref="B117:C117"/>
    <mergeCell ref="A118:C118"/>
    <mergeCell ref="A121:D121"/>
    <mergeCell ref="B123:C123"/>
    <mergeCell ref="A128:C128"/>
    <mergeCell ref="A131:D131"/>
    <mergeCell ref="A143:B143"/>
    <mergeCell ref="A146:D146"/>
    <mergeCell ref="B148:C148"/>
    <mergeCell ref="B149:C149"/>
    <mergeCell ref="B150:C150"/>
    <mergeCell ref="B151:C151"/>
    <mergeCell ref="B152:C152"/>
    <mergeCell ref="B153:C153"/>
    <mergeCell ref="A154:C154"/>
    <mergeCell ref="B155:C155"/>
    <mergeCell ref="A156:C156"/>
    <mergeCell ref="A159:D159"/>
    <mergeCell ref="A161:C161"/>
    <mergeCell ref="A162:C16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0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LibreOffice/6.2.5.2$Windows_X86_64 LibreOffice_project/1ec314fa52f458adc18c4f025c545a4e8b22c159</Application>
  <Company>Justiça Eleitoral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2019-01-29T18:54:26Z</dcterms:created>
  <dc:creator>Marconni Rodrigues de Alcantara Santos</dc:creator>
  <dc:description/>
  <dc:language>pt-BR</dc:language>
  <cp:lastModifiedBy>Marconni Rodrigues de Alcantara Santos</cp:lastModifiedBy>
  <cp:lastPrinted>2019-11-06T21:30:27Z</cp:lastPrinted>
  <dcterms:modified xsi:type="dcterms:W3CDTF">2019-11-06T21:30:48Z</dcterms:modified>
  <cp:revision>0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Company">
    <vt:lpwstr>Justiça Eleitoral</vt:lpwstr>
  </property>
  <property fmtid="{D5CDD505-2E9C-101B-9397-08002B2CF9AE}" pid="4" name="DocSecurity">
    <vt:i4>0</vt:i4>
  </property>
  <property fmtid="{D5CDD505-2E9C-101B-9397-08002B2CF9AE}" pid="5" name="HyperlinksChanged">
    <vt:bool>0</vt:bool>
  </property>
  <property fmtid="{D5CDD505-2E9C-101B-9397-08002B2CF9AE}" pid="6" name="LinksUpToDate">
    <vt:bool>0</vt:bool>
  </property>
  <property fmtid="{D5CDD505-2E9C-101B-9397-08002B2CF9AE}" pid="7" name="ScaleCrop">
    <vt:bool>0</vt:bool>
  </property>
  <property fmtid="{D5CDD505-2E9C-101B-9397-08002B2CF9AE}" pid="8" name="ShareDoc">
    <vt:bool>0</vt:bool>
  </property>
</Properties>
</file>